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lonization" sheetId="1" r:id="rId4"/>
    <sheet state="visible" name="Shoppinglist" sheetId="2" r:id="rId5"/>
    <sheet state="visible" name="Stats-only" sheetId="3" r:id="rId6"/>
    <sheet state="visible" name="SystemPlanner" sheetId="4" r:id="rId7"/>
    <sheet state="visible" name="SystemPlanner v2" sheetId="5" r:id="rId8"/>
  </sheets>
  <definedNames>
    <definedName hidden="1" localSheetId="2" name="Z_402859E2_8D20_41D5_A933_7D1CE727598D_.wvu.FilterData">'Stats-only'!$A$1:$W$70</definedName>
    <definedName hidden="1" localSheetId="2" name="Z_480907BB_40B1_4720_B815_2F429F903676_.wvu.FilterData">'Stats-only'!$A$1:$W$70</definedName>
    <definedName hidden="1" localSheetId="2" name="Z_B2F4DD20_E8CC_4387_BDA3_96F11A428152_.wvu.FilterData">'Stats-only'!$A$1:$W$70</definedName>
    <definedName hidden="1" localSheetId="0" name="Z_AC41E0BE_7783_4FF5_A7B0_71FAE2C840C1_.wvu.FilterData">Colonization!$A$1:$CB$70</definedName>
    <definedName hidden="1" localSheetId="1" name="Z_AC41E0BE_7783_4FF5_A7B0_71FAE2C840C1_.wvu.FilterData">Shoppinglist!$A$1:$CB$70</definedName>
    <definedName hidden="1" localSheetId="0" name="Z_2EACEF06_053F_4D28_B132_B337F98F534E_.wvu.FilterData">Colonization!$A$1:$CB$70</definedName>
    <definedName hidden="1" localSheetId="1" name="Z_2EACEF06_053F_4D28_B132_B337F98F534E_.wvu.FilterData">Shoppinglist!$A$1:$CB$70</definedName>
    <definedName hidden="1" localSheetId="0" name="Z_C61EAC32_D0FA_4E27_9F27_81FE013E43DF_.wvu.FilterData">Colonization!$A$1:$CB$70</definedName>
    <definedName hidden="1" localSheetId="1" name="Z_C61EAC32_D0FA_4E27_9F27_81FE013E43DF_.wvu.FilterData">Shoppinglist!$A$1:$CB$70</definedName>
    <definedName hidden="1" localSheetId="2" name="Z_E62FD8B7_83A3_4E21_82ED_F38E0CFC2BC1_.wvu.FilterData">'Stats-only'!$A$1:$W$70</definedName>
    <definedName hidden="1" localSheetId="2" name="Z_E451A7FD_A4FA_4046_A647_2BA68C0059B3_.wvu.FilterData">'Stats-only'!$A$1:$W$70</definedName>
    <definedName hidden="1" localSheetId="0" name="Z_8420D9C2_4BAF_41E7_B587_231BB15B0BE3_.wvu.FilterData">Colonization!$A$1:$CB$70</definedName>
    <definedName hidden="1" localSheetId="1" name="Z_8420D9C2_4BAF_41E7_B587_231BB15B0BE3_.wvu.FilterData">Shoppinglist!$A$1:$CB$70</definedName>
    <definedName hidden="1" localSheetId="2" name="Z_CFD2F54D_6BE4_4850_9D0F_1931C31F554B_.wvu.FilterData">'Stats-only'!$A$1:$W$70</definedName>
    <definedName hidden="1" localSheetId="2" name="Z_3EE5260F_7E68_4214_98C4_17E69F99033A_.wvu.FilterData">'Stats-only'!$A$1:$W$70</definedName>
    <definedName hidden="1" localSheetId="2" name="Z_422794B8_304F_484C_8808_F0F9E3F178F7_.wvu.FilterData">'Stats-only'!$A$1:$W$70</definedName>
    <definedName hidden="1" localSheetId="2" name="Z_037BDFBB_7248_451F_9E07_E89B52EB98B7_.wvu.FilterData">'Stats-only'!$A$1:$W$70</definedName>
    <definedName hidden="1" localSheetId="2" name="Z_D169419A_B880_42B6_9CB8_165C51FEAA95_.wvu.FilterData">'Stats-only'!$A$1:$W$70</definedName>
    <definedName hidden="1" localSheetId="0" name="Z_D56E1B0F_C77F_4556_9188_BD85FF14C131_.wvu.FilterData">Colonization!$A$1:$CB$70</definedName>
    <definedName hidden="1" localSheetId="1" name="Z_D56E1B0F_C77F_4556_9188_BD85FF14C131_.wvu.FilterData">Shoppinglist!$A$1:$CB$70</definedName>
    <definedName hidden="1" localSheetId="0" name="Z_E8AA42D5_4099_4A88_B394_0E0DA5340F08_.wvu.FilterData">Colonization!$A$1:$CB$70</definedName>
    <definedName hidden="1" localSheetId="1" name="Z_E8AA42D5_4099_4A88_B394_0E0DA5340F08_.wvu.FilterData">Shoppinglist!$A$1:$CB$70</definedName>
    <definedName hidden="1" localSheetId="2" name="Z_89B5EDBC_F02C_4FF0_B050_958DC6778220_.wvu.FilterData">'Stats-only'!$A$1:$W$70</definedName>
    <definedName hidden="1" localSheetId="2" name="Z_1A19D7C1_E433_4EA6_BA29_1AAEDC308FD1_.wvu.FilterData">'Stats-only'!$A$1:$W$70</definedName>
    <definedName hidden="1" localSheetId="2" name="Z_09A085FD_ADFD_461F_A54F_6573C4C59F7B_.wvu.FilterData">'Stats-only'!$A$1:$W$70</definedName>
    <definedName hidden="1" localSheetId="0" name="Z_C6D21CF1_1A8B_4EA3_A899_3E4A70BC8379_.wvu.FilterData">Colonization!$A$1:$CB$70</definedName>
    <definedName hidden="1" localSheetId="1" name="Z_C6D21CF1_1A8B_4EA3_A899_3E4A70BC8379_.wvu.FilterData">Shoppinglist!$A$1:$CB$70</definedName>
    <definedName hidden="1" localSheetId="0" name="Z_11E565BC_D6AC_4FA1_891D_2FABF2F9F99E_.wvu.FilterData">Colonization!$A$1:$CB$70</definedName>
    <definedName hidden="1" localSheetId="1" name="Z_11E565BC_D6AC_4FA1_891D_2FABF2F9F99E_.wvu.FilterData">Shoppinglist!$A$1:$CB$70</definedName>
    <definedName hidden="1" localSheetId="0" name="Z_913F999A_7F3D_4B4E_90C2_23DF0CE7AA43_.wvu.FilterData">Colonization!$A$1:$CB$70</definedName>
    <definedName hidden="1" localSheetId="1" name="Z_913F999A_7F3D_4B4E_90C2_23DF0CE7AA43_.wvu.FilterData">Shoppinglist!$A$1:$CB$70</definedName>
    <definedName hidden="1" localSheetId="0" name="Z_57324C3C_C9FE_464B_91B3_23AB2EA05766_.wvu.FilterData">Colonization!$A$1:$CB$70</definedName>
    <definedName hidden="1" localSheetId="1" name="Z_57324C3C_C9FE_464B_91B3_23AB2EA05766_.wvu.FilterData">Shoppinglist!$A$1:$CB$70</definedName>
    <definedName hidden="1" localSheetId="2" name="Z_979C3803_B5AC_4FE7_9D73_0578ED0F1088_.wvu.FilterData">'Stats-only'!$A$1:$W$70</definedName>
    <definedName hidden="1" localSheetId="2" name="Z_549168E6_EE4E_4884_8A8A_5A0A82C7B20F_.wvu.FilterData">'Stats-only'!$A$1:$W$70</definedName>
    <definedName hidden="1" localSheetId="2" name="Z_F86A5AB6_25CF_43E7_96F0_E526D54A5411_.wvu.FilterData">'Stats-only'!$A$1:$W$70</definedName>
  </definedNames>
  <calcPr/>
  <customWorkbookViews>
    <customWorkbookView activeSheetId="0" maximized="1" windowHeight="0" windowWidth="0" guid="{CFD2F54D-6BE4-4850-9D0F-1931C31F554B}" name="Amount of Commodities"/>
    <customWorkbookView activeSheetId="0" maximized="1" windowHeight="0" windowWidth="0" guid="{57324C3C-C9FE-464B-91B3-23AB2EA05766}" name="Filter: Reward Tier 3"/>
    <customWorkbookView activeSheetId="0" maximized="1" windowHeight="0" windowWidth="0" guid="{C6D21CF1-1A8B-4EA3-A899-3E4A70BC8379}" name="[Wealth by # of Commodities]"/>
    <customWorkbookView activeSheetId="0" maximized="1" windowHeight="0" windowWidth="0" guid="{11E565BC-D6AC-4FA1-891D-2FABF2F9F99E}" name="(Orbital by # of Commodities)"/>
    <customWorkbookView activeSheetId="0" maximized="1" windowHeight="0" windowWidth="0" guid="{D56E1B0F-C77F-4556-9188-BD85FF14C131}" name="Filter: Reward Tier 2"/>
    <customWorkbookView activeSheetId="0" maximized="1" windowHeight="0" windowWidth="0" guid="{D169419A-B880-42B6-9CB8-165C51FEAA95}" name="{Economy: Hightech}"/>
    <customWorkbookView activeSheetId="0" maximized="1" windowHeight="0" windowWidth="0" guid="{402859E2-8D20-41D5-A933-7D1CE727598D}" name="[Security]"/>
    <customWorkbookView activeSheetId="0" maximized="1" windowHeight="0" windowWidth="0" guid="{AC41E0BE-7783-4FF5-A7B0-71FAE2C840C1}" name="Filter: System Economy Influence"/>
    <customWorkbookView activeSheetId="0" maximized="1" windowHeight="0" windowWidth="0" guid="{09A085FD-ADFD-461F-A54F-6573C4C59F7B}" name="{Economy: Colony}"/>
    <customWorkbookView activeSheetId="0" maximized="1" windowHeight="0" windowWidth="0" guid="{979C3803-B5AC-4FE7-9D73-0578ED0F1088}" name="{Economy: Industrial}"/>
    <customWorkbookView activeSheetId="0" maximized="1" windowHeight="0" windowWidth="0" guid="{1A19D7C1-E433-4EA6-BA29-1AAEDC308FD1}" name="[Wealth]"/>
    <customWorkbookView activeSheetId="0" maximized="1" windowHeight="0" windowWidth="0" guid="{037BDFBB-7248-451F-9E07-E89B52EB98B7}" name="Tier 2"/>
    <customWorkbookView activeSheetId="0" maximized="1" windowHeight="0" windowWidth="0" guid="{480907BB-40B1-4720-B815-2F429F903676}" name="Tier 3"/>
    <customWorkbookView activeSheetId="0" maximized="1" windowHeight="0" windowWidth="0" guid="{C61EAC32-D0FA-4E27-9F27-81FE013E43DF}" name="[Tech level by # of Commodities]"/>
    <customWorkbookView activeSheetId="0" maximized="1" windowHeight="0" windowWidth="0" guid="{F86A5AB6-25CF-43E7-96F0-E526D54A5411}" name="[Standard of Living]"/>
    <customWorkbookView activeSheetId="0" maximized="1" windowHeight="0" windowWidth="0" guid="{8420D9C2-4BAF-41E7-B587-231BB15B0BE3}" name="[Security by # of Commodities]"/>
    <customWorkbookView activeSheetId="0" maximized="1" windowHeight="0" windowWidth="0" guid="{E62FD8B7-83A3-4E21-82ED-F38E0CFC2BC1}" name="Population Increase"/>
    <customWorkbookView activeSheetId="0" maximized="1" windowHeight="0" windowWidth="0" guid="{2EACEF06-053F-4D28-B132-B337F98F534E}" name="(Surface by # of Commodities)"/>
    <customWorkbookView activeSheetId="0" maximized="1" windowHeight="0" windowWidth="0" guid="{913F999A-7F3D-4B4E-90C2-23DF0CE7AA43}" name="[Development by # of Commodities]"/>
    <customWorkbookView activeSheetId="0" maximized="1" windowHeight="0" windowWidth="0" guid="{549168E6-EE4E-4884-8A8A-5A0A82C7B20F}" name="{Economy: Tourism}"/>
    <customWorkbookView activeSheetId="0" maximized="1" windowHeight="0" windowWidth="0" guid="{3EE5260F-7E68-4214-98C4-17E69F99033A}" name="{Economy: Extraction}"/>
    <customWorkbookView activeSheetId="0" maximized="1" windowHeight="0" windowWidth="0" guid="{89B5EDBC-F02C-4FF0-B050-958DC6778220}" name="[Tech Level]"/>
    <customWorkbookView activeSheetId="0" maximized="1" windowHeight="0" windowWidth="0" guid="{E8AA42D5-4099-4A88-B394-0E0DA5340F08}" name="Filter: Population Increase"/>
    <customWorkbookView activeSheetId="0" maximized="1" windowHeight="0" windowWidth="0" guid="{B2F4DD20-E8CC-4387-BDA3-96F11A428152}" name="{Economy: Military}"/>
    <customWorkbookView activeSheetId="0" maximized="1" windowHeight="0" windowWidth="0" guid="{422794B8-304F-484C-8808-F0F9E3F178F7}" name="{Economy: Agricultural}"/>
    <customWorkbookView activeSheetId="0" maximized="1" windowHeight="0" windowWidth="0" guid="{E451A7FD-A4FA-4046-A647-2BA68C0059B3}" name="[Development Level]"/>
  </customWorkbookViews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S1">
      <text>
        <t xml:space="preserve">Thes economy "totals" are a simple count of occurance, it assumes every entry is weighted the same. This is likely not the case in-game though.</t>
      </text>
    </comment>
  </commentList>
</comments>
</file>

<file path=xl/sharedStrings.xml><?xml version="1.0" encoding="utf-8"?>
<sst xmlns="http://schemas.openxmlformats.org/spreadsheetml/2006/main" count="2231" uniqueCount="336">
  <si>
    <t>Tier</t>
  </si>
  <si>
    <t>Location</t>
  </si>
  <si>
    <t>Category</t>
  </si>
  <si>
    <t>Type (Listed as/under)</t>
  </si>
  <si>
    <t>Building Type</t>
  </si>
  <si>
    <t>Facility Layouts</t>
  </si>
  <si>
    <t>Required Facility In System</t>
  </si>
  <si>
    <t>Construction Points Cost</t>
  </si>
  <si>
    <t>Construction Points Reward</t>
  </si>
  <si>
    <t>Pad</t>
  </si>
  <si>
    <t>Facility Economy</t>
  </si>
  <si>
    <t>Initial Population Increase</t>
  </si>
  <si>
    <t>Max Population Increase</t>
  </si>
  <si>
    <t>System Economy Influence</t>
  </si>
  <si>
    <t>Security</t>
  </si>
  <si>
    <t>Tech Level</t>
  </si>
  <si>
    <t>Wealth</t>
  </si>
  <si>
    <t>Standard of Living</t>
  </si>
  <si>
    <t>Development Level</t>
  </si>
  <si>
    <t>Total amount of Commodities</t>
  </si>
  <si>
    <t># Trips with 784 cargo space (L)</t>
  </si>
  <si>
    <t># Trips with 400 cargo space (M)</t>
  </si>
  <si>
    <t>Liquid Oxygen</t>
  </si>
  <si>
    <t>Water</t>
  </si>
  <si>
    <t>Ceramic Composites</t>
  </si>
  <si>
    <t>CMM Composite</t>
  </si>
  <si>
    <t>Insulating Membrane</t>
  </si>
  <si>
    <t>Polymers</t>
  </si>
  <si>
    <t>Semiconductors</t>
  </si>
  <si>
    <t>Superconductors</t>
  </si>
  <si>
    <t>Aluminium</t>
  </si>
  <si>
    <t>Copper</t>
  </si>
  <si>
    <t>Steel</t>
  </si>
  <si>
    <t>Titanium</t>
  </si>
  <si>
    <t>Computer Components</t>
  </si>
  <si>
    <t>Medical Diagnostic Equipment</t>
  </si>
  <si>
    <t>Food Cartridges</t>
  </si>
  <si>
    <t>Fruit and Vegetables</t>
  </si>
  <si>
    <t>Non-Lethal Weapons</t>
  </si>
  <si>
    <t>Power Generators</t>
  </si>
  <si>
    <t>Water Purifiers</t>
  </si>
  <si>
    <t>Land Enrichment Systems</t>
  </si>
  <si>
    <t>Surface Stabilisers</t>
  </si>
  <si>
    <t>Building Fabricators</t>
  </si>
  <si>
    <t>Structural Regulators</t>
  </si>
  <si>
    <t>Evacuation Shelter</t>
  </si>
  <si>
    <t>Emergency Power Cells</t>
  </si>
  <si>
    <t>Survival Equipment</t>
  </si>
  <si>
    <t>Micro Controllers</t>
  </si>
  <si>
    <t>Grain</t>
  </si>
  <si>
    <t>Pesticides</t>
  </si>
  <si>
    <t>Agri-Medicines</t>
  </si>
  <si>
    <t>Crop Harvesters</t>
  </si>
  <si>
    <t>Biowaste</t>
  </si>
  <si>
    <t>Beer</t>
  </si>
  <si>
    <t>Wine</t>
  </si>
  <si>
    <t>Liquor</t>
  </si>
  <si>
    <t>Battle Weapons</t>
  </si>
  <si>
    <t>Reactive Armour</t>
  </si>
  <si>
    <t>Thermal Cooling Units</t>
  </si>
  <si>
    <t>Microbial Furnaces</t>
  </si>
  <si>
    <t>Mineral Extractors</t>
  </si>
  <si>
    <t>H.E. Suits</t>
  </si>
  <si>
    <t>Robotics</t>
  </si>
  <si>
    <t>Resonating Separators</t>
  </si>
  <si>
    <t>Bioreducing Lichen</t>
  </si>
  <si>
    <t>Geological Equipment</t>
  </si>
  <si>
    <t>Muon Imager</t>
  </si>
  <si>
    <t>Basic Medicines</t>
  </si>
  <si>
    <t>Combat Stabilizers</t>
  </si>
  <si>
    <t>Military Grade Fabrics</t>
  </si>
  <si>
    <t>Advanced Catalysers</t>
  </si>
  <si>
    <t>Animal Meat</t>
  </si>
  <si>
    <t>Fish</t>
  </si>
  <si>
    <t>Tea</t>
  </si>
  <si>
    <t>Coffee</t>
  </si>
  <si>
    <t>Notes</t>
  </si>
  <si>
    <t>Orbital</t>
  </si>
  <si>
    <t>Starport</t>
  </si>
  <si>
    <t>Coriolis</t>
  </si>
  <si>
    <t>Coriolis Starport</t>
  </si>
  <si>
    <t>No Truss, Dual Truss, Quad Truss</t>
  </si>
  <si>
    <t>Tier 2: 3</t>
  </si>
  <si>
    <t>Tier 3: 1</t>
  </si>
  <si>
    <t>L</t>
  </si>
  <si>
    <t>Colony</t>
  </si>
  <si>
    <t>Asteroid Base</t>
  </si>
  <si>
    <t>Asteroid (adjusts to ring type)</t>
  </si>
  <si>
    <t>Extraction</t>
  </si>
  <si>
    <t>Ocellus</t>
  </si>
  <si>
    <t>Ocellus Starport</t>
  </si>
  <si>
    <t>Tier 3: 6</t>
  </si>
  <si>
    <t>Orbis</t>
  </si>
  <si>
    <t>Orbis Starport</t>
  </si>
  <si>
    <t>Apollo, Artemis</t>
  </si>
  <si>
    <t>Outpost</t>
  </si>
  <si>
    <t>Commercial Outpost</t>
  </si>
  <si>
    <t>Plutus</t>
  </si>
  <si>
    <t>Tier 2: 1</t>
  </si>
  <si>
    <t>M</t>
  </si>
  <si>
    <t>Industrial Outpost</t>
  </si>
  <si>
    <t>Vulcan</t>
  </si>
  <si>
    <t>Industrial</t>
  </si>
  <si>
    <t>Criminal Outpost</t>
  </si>
  <si>
    <t>Pirate Outpost</t>
  </si>
  <si>
    <t>Dysnomia</t>
  </si>
  <si>
    <t>Contraband</t>
  </si>
  <si>
    <t>Civilian Outpost</t>
  </si>
  <si>
    <t>Vesta</t>
  </si>
  <si>
    <t>Scientific Outpost</t>
  </si>
  <si>
    <t>Prometheus</t>
  </si>
  <si>
    <t>Hightech</t>
  </si>
  <si>
    <t>Military Outpost</t>
  </si>
  <si>
    <t>Nemesis</t>
  </si>
  <si>
    <t>Military</t>
  </si>
  <si>
    <t>Installation</t>
  </si>
  <si>
    <t>Satellite</t>
  </si>
  <si>
    <t>Satellite Installation</t>
  </si>
  <si>
    <t>Hermes, Angelia, Eirene</t>
  </si>
  <si>
    <t>❗ Eirene is a Scientific Installation ❗</t>
  </si>
  <si>
    <t>❌</t>
  </si>
  <si>
    <t>All Orbital Installations are the Horizons type without landing pads.</t>
  </si>
  <si>
    <t>Communication Station</t>
  </si>
  <si>
    <t>Comms Installation</t>
  </si>
  <si>
    <t>Pistis, Soter, Aletheia</t>
  </si>
  <si>
    <t>Space Farm</t>
  </si>
  <si>
    <t>Agricultural Installation</t>
  </si>
  <si>
    <t>Demeter</t>
  </si>
  <si>
    <t>Agricultural</t>
  </si>
  <si>
    <t>Pirate Base</t>
  </si>
  <si>
    <t>Pirate Installation</t>
  </si>
  <si>
    <t>Apate, Laverna</t>
  </si>
  <si>
    <t>Mining Outpost</t>
  </si>
  <si>
    <t>Industrial Installation</t>
  </si>
  <si>
    <t>Euthenia, Phorcys</t>
  </si>
  <si>
    <t>Relay Station</t>
  </si>
  <si>
    <t>Relay Installation</t>
  </si>
  <si>
    <t>Enodia, Ichnaea</t>
  </si>
  <si>
    <t>❗ Ichnaea is a Comms Installation ❗</t>
  </si>
  <si>
    <t>Military Installation</t>
  </si>
  <si>
    <t>Vacuna, Alastor</t>
  </si>
  <si>
    <t>Settlement - Military</t>
  </si>
  <si>
    <t>Security Station</t>
  </si>
  <si>
    <t>Security Installation</t>
  </si>
  <si>
    <t>Dicaeosyne, Poena, Eunomia, Nomos</t>
  </si>
  <si>
    <t>Installation - Relay Station</t>
  </si>
  <si>
    <t>Government</t>
  </si>
  <si>
    <t>Government Installation</t>
  </si>
  <si>
    <t>Harmonia</t>
  </si>
  <si>
    <t>Medical</t>
  </si>
  <si>
    <t>Medical Installation</t>
  </si>
  <si>
    <t>Asclepius, Eupraxia</t>
  </si>
  <si>
    <t>Research Station</t>
  </si>
  <si>
    <t>Scientific Installation</t>
  </si>
  <si>
    <t>Astraeus, Coeus, Dodona, Dione</t>
  </si>
  <si>
    <t>Settlement - Research Bio</t>
  </si>
  <si>
    <t>Tourist</t>
  </si>
  <si>
    <t>Tourist Installation</t>
  </si>
  <si>
    <t>Hedone, Opora, Pasithea</t>
  </si>
  <si>
    <t>Satellite ➔ Tourism Settlement</t>
  </si>
  <si>
    <t>Tourism</t>
  </si>
  <si>
    <t>Bar</t>
  </si>
  <si>
    <t>Space Bar</t>
  </si>
  <si>
    <t>Dionysus, Bacchus</t>
  </si>
  <si>
    <t>Surface</t>
  </si>
  <si>
    <t>Planetary Port</t>
  </si>
  <si>
    <t>Civilian</t>
  </si>
  <si>
    <t>Hestia, Decima, Atropos, Nona, Lachesis, Clotho</t>
  </si>
  <si>
    <t>Hephaestus, Opis, Ponos, Tethys, Bia, Mefitis</t>
  </si>
  <si>
    <t>Scientific</t>
  </si>
  <si>
    <t>Necessitas, Ananke, Fauna, Providentia, Antevorta, Porrima</t>
  </si>
  <si>
    <t>Port</t>
  </si>
  <si>
    <t>Zeus, Hera, Poseidon, Aphrodite</t>
  </si>
  <si>
    <t>Settlement</t>
  </si>
  <si>
    <t>Agriculture Tier 1</t>
  </si>
  <si>
    <t>Small</t>
  </si>
  <si>
    <t>Consus (S)</t>
  </si>
  <si>
    <t>S</t>
  </si>
  <si>
    <t>Note: Settlement variants don't always have a matching pad size. Some Tier 2 Medium have L pads etc.</t>
  </si>
  <si>
    <t>Medium</t>
  </si>
  <si>
    <t>Picumnus (L), Annona (S)</t>
  </si>
  <si>
    <t>S/L</t>
  </si>
  <si>
    <t/>
  </si>
  <si>
    <t>Exactly 2x the amount of small</t>
  </si>
  <si>
    <t>Agriculture Tier 2</t>
  </si>
  <si>
    <t>Large</t>
  </si>
  <si>
    <t>Ceres (L), Fornax (L)</t>
  </si>
  <si>
    <t>Tier 3: 2</t>
  </si>
  <si>
    <t>Exactly 3x the amount of small</t>
  </si>
  <si>
    <t>Extraction Tier 1</t>
  </si>
  <si>
    <t>Ourea (S)</t>
  </si>
  <si>
    <t>Mantus (M), Orcus (L)</t>
  </si>
  <si>
    <t>M/L</t>
  </si>
  <si>
    <t>Exactly 2x the amount of small | Somewhat cheap +5 Wealth (+10 is slightly better but a lot more work)</t>
  </si>
  <si>
    <t>Extraction Tier 2</t>
  </si>
  <si>
    <t>Erebus (L), Aerecura (L)</t>
  </si>
  <si>
    <t>Industrial Tier 1</t>
  </si>
  <si>
    <t>Fontus (S)</t>
  </si>
  <si>
    <t>Meteope (L), Palici (L), Minthe (M)</t>
  </si>
  <si>
    <t>Industrial Tier 2</t>
  </si>
  <si>
    <t>Gaea (L)</t>
  </si>
  <si>
    <t>Military Tier 1</t>
  </si>
  <si>
    <t>Ioke (M)</t>
  </si>
  <si>
    <t>Bellona (S), Enyo (M?), Polemos (M)</t>
  </si>
  <si>
    <t>S/M</t>
  </si>
  <si>
    <t>Military Tier 2</t>
  </si>
  <si>
    <t>Minerva (L)</t>
  </si>
  <si>
    <t>Research Bio Tier 1</t>
  </si>
  <si>
    <t>Pheobe (S)</t>
  </si>
  <si>
    <t>Cheapest Tier 3: +1 point reward</t>
  </si>
  <si>
    <t>Asteria (S), Caerus (S)</t>
  </si>
  <si>
    <t>Research Bio Tier 2</t>
  </si>
  <si>
    <t>Chronos (L)</t>
  </si>
  <si>
    <t>Exactly 3x the amount of small | Cheapest +10 Tech level</t>
  </si>
  <si>
    <t>Tourism Tier 1</t>
  </si>
  <si>
    <t>Aergia (M)</t>
  </si>
  <si>
    <t>Installation - Satellite</t>
  </si>
  <si>
    <t>Comos (L), Gelos (L)</t>
  </si>
  <si>
    <t>Tourism Tier 2</t>
  </si>
  <si>
    <t>Fufluns (L)</t>
  </si>
  <si>
    <t>Hub</t>
  </si>
  <si>
    <t>Tartarus</t>
  </si>
  <si>
    <t>Settlement - Extraction</t>
  </si>
  <si>
    <t>Aegle</t>
  </si>
  <si>
    <t>Settlement - Agriculture</t>
  </si>
  <si>
    <t>Exploration</t>
  </si>
  <si>
    <t>Tellus</t>
  </si>
  <si>
    <t>Installation - Communication Station</t>
  </si>
  <si>
    <t>Io</t>
  </si>
  <si>
    <t>Installation - Space Farm</t>
  </si>
  <si>
    <t>Athena, Caelus</t>
  </si>
  <si>
    <t>Alala, Ares</t>
  </si>
  <si>
    <t>Military Settlement ➔ Military Installation</t>
  </si>
  <si>
    <t>Cheapest +10 Security</t>
  </si>
  <si>
    <t>Refinery</t>
  </si>
  <si>
    <t>Silenus</t>
  </si>
  <si>
    <t>High Tech</t>
  </si>
  <si>
    <t>Janus</t>
  </si>
  <si>
    <t>Molae, Tellus, Eunostus</t>
  </si>
  <si>
    <t>Installation - Mining Outpost</t>
  </si>
  <si>
    <t>Structure</t>
  </si>
  <si>
    <t>Max Pad</t>
  </si>
  <si>
    <t>Dependencies</t>
  </si>
  <si>
    <t>T2</t>
  </si>
  <si>
    <t>T3</t>
  </si>
  <si>
    <t>Economy Influence</t>
  </si>
  <si>
    <t>Init. Pop. Inc.</t>
  </si>
  <si>
    <t>Max Pop. Inc.</t>
  </si>
  <si>
    <t>Orbital - Starport - Coriolis</t>
  </si>
  <si>
    <t>Orbital - Starport - Asteroid Base</t>
  </si>
  <si>
    <t>Orbital - Starport - Ocellus</t>
  </si>
  <si>
    <t>Orbital - Starport - Orbis</t>
  </si>
  <si>
    <t>Orbital - Outpost - Commercial</t>
  </si>
  <si>
    <t>Orbital - Outpost - Industrial</t>
  </si>
  <si>
    <t>Orbital - Outpost - Criminal</t>
  </si>
  <si>
    <t>Orbital - Outpost - Civilian</t>
  </si>
  <si>
    <t>Orbital - Outpost - Scientific</t>
  </si>
  <si>
    <t>Orbital - Outpost - Military</t>
  </si>
  <si>
    <t>Orbital - Installation - Satellite</t>
  </si>
  <si>
    <t>Orbital - Installation - Comm Station</t>
  </si>
  <si>
    <t>Orbital - Installation - Space Farm</t>
  </si>
  <si>
    <t>*Agricultural</t>
  </si>
  <si>
    <t>Orbital - Installation - Pirate Base</t>
  </si>
  <si>
    <t>Orbital - Installation - Mining Outpost</t>
  </si>
  <si>
    <t>*Extraction</t>
  </si>
  <si>
    <t>Orbital - Installation - Relay Station</t>
  </si>
  <si>
    <t>*Hightech</t>
  </si>
  <si>
    <t>Orbital - Installation - Military</t>
  </si>
  <si>
    <t>*Military</t>
  </si>
  <si>
    <t>Orbital - Installation - Security Station</t>
  </si>
  <si>
    <t>Orbital - Installation - Government</t>
  </si>
  <si>
    <t>Orbital - Installation - Medical</t>
  </si>
  <si>
    <t>Orbital - Installation - Research Station</t>
  </si>
  <si>
    <t>Orbital - Installation - Tourist</t>
  </si>
  <si>
    <t>Satellite ➔ Tourism Settlement S/M/L</t>
  </si>
  <si>
    <t>*Tourism</t>
  </si>
  <si>
    <t>Orbital - Installation - Space Bar</t>
  </si>
  <si>
    <t>Surface - Planetary Port - Outpost Civilian</t>
  </si>
  <si>
    <t>Surface - Planetary Port - Outpost Industrial</t>
  </si>
  <si>
    <t>Surface - Planetary Port - Outpost Scientific</t>
  </si>
  <si>
    <t>Surface - Planetary Port - Port</t>
  </si>
  <si>
    <t>Surface - Settlement - Agriculture T1 S</t>
  </si>
  <si>
    <t>Surface - Settlement - Agriculture T1 M</t>
  </si>
  <si>
    <t>Surface - Settlement - Agriculture T2 L</t>
  </si>
  <si>
    <t>Surface - Settlement - Extraction T1 S</t>
  </si>
  <si>
    <t>Surface - Settlement - Extraction T1 M</t>
  </si>
  <si>
    <t>Surface - Settlement - Extraction T2 L</t>
  </si>
  <si>
    <t>Surface - Settlement - Industrial T1 S</t>
  </si>
  <si>
    <t>Surface - Settlement - Industrial T1 M</t>
  </si>
  <si>
    <t>Surface - Settlement - Industrial T2 L</t>
  </si>
  <si>
    <t>Surface - Settlement - Military T1 S</t>
  </si>
  <si>
    <t>Surface - Settlement - Military T1 M</t>
  </si>
  <si>
    <t>Surface - Settlement - Military T2 L</t>
  </si>
  <si>
    <t>Surface - Settlement - Research Bio T1 S</t>
  </si>
  <si>
    <t>Surface - Settlement - Research Bio T1 M</t>
  </si>
  <si>
    <t>Surface - Settlement - Research Bio T2 L</t>
  </si>
  <si>
    <t>Surface - Settlement - Tourism T1 S</t>
  </si>
  <si>
    <t>Surface - Settlement - Tourism T1 M</t>
  </si>
  <si>
    <t>Surface - Settlement - Tourism T2 L</t>
  </si>
  <si>
    <t>Surface - Hub - Extraction</t>
  </si>
  <si>
    <t>Surface - Hub - Civilian</t>
  </si>
  <si>
    <t>Surface - Hub - Exploration</t>
  </si>
  <si>
    <t>Installation - Comm Station</t>
  </si>
  <si>
    <t>Surface - Hub - Outpost</t>
  </si>
  <si>
    <t>Surface - Hub - Scientific</t>
  </si>
  <si>
    <t>Surface - Hub - Military</t>
  </si>
  <si>
    <t>Mil. Settlement ➔ Mil. Installation</t>
  </si>
  <si>
    <t>Surface - Hub - Refinery</t>
  </si>
  <si>
    <t>Surface - Hub - High Tech</t>
  </si>
  <si>
    <t>Surface - Hub - Industrial</t>
  </si>
  <si>
    <t>*Industrial</t>
  </si>
  <si>
    <t>Extra T3 station cost of -6</t>
  </si>
  <si>
    <t>Extra T2 station cost of -2</t>
  </si>
  <si>
    <r>
      <rPr>
        <b/>
        <sz val="10.0"/>
      </rPr>
      <t xml:space="preserve">Example usage: </t>
    </r>
    <r>
      <rPr>
        <b/>
        <color rgb="FF1155CC"/>
        <sz val="10.0"/>
        <u/>
      </rPr>
      <t>Screenshot (Imgur)</t>
    </r>
  </si>
  <si>
    <t>Calculated System Totals ➔ ➔ ➔</t>
  </si>
  <si>
    <t>T2/T3 cannot go negative as you add structures ➔</t>
  </si>
  <si>
    <t>⯆ To use these, make a copy of the spreadsheet! ⯆</t>
  </si>
  <si>
    <t>(use this row only for initial construction)</t>
  </si>
  <si>
    <t>&lt;Your System name here&gt;</t>
  </si>
  <si>
    <t>Orbital slots used</t>
  </si>
  <si>
    <t>Planetary slots used</t>
  </si>
  <si>
    <t>Total Build</t>
  </si>
  <si>
    <t>T2/T3 cannot go negative as you add more constructions ➔</t>
  </si>
  <si>
    <t xml:space="preserve"> Planned System Totals ➔ ➔ ➔</t>
  </si>
  <si>
    <t>Completed System Totals ➔ ➔ ➔</t>
  </si>
  <si>
    <t>Body</t>
  </si>
  <si>
    <t>Name</t>
  </si>
  <si>
    <t>Build Done</t>
  </si>
  <si>
    <t>ABC 1 a</t>
  </si>
  <si>
    <t>Boss Hub</t>
  </si>
  <si>
    <t>(this row only for initial construction)</t>
  </si>
  <si>
    <t>ABC 2 c a</t>
  </si>
  <si>
    <t>Miyazaki's Biome</t>
  </si>
  <si>
    <t>ABC 2 c</t>
  </si>
  <si>
    <t>Ashford's Quarry</t>
  </si>
  <si>
    <t>Kojima Relay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</si>
</sst>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1">
    <font>
      <sz val="10.0"/>
      <color rgb="FF000000"/>
      <name val="Arial"/>
      <scheme val="minor"/>
    </font>
    <font>
      <b/>
      <sz val="9.0"/>
      <color theme="1"/>
      <name val="Arial"/>
      <scheme val="minor"/>
    </font>
    <font>
      <b/>
      <sz val="8.0"/>
      <color theme="1"/>
      <name val="Arial"/>
      <scheme val="minor"/>
    </font>
    <font>
      <b/>
      <sz val="7.0"/>
      <color theme="1"/>
      <name val="Arial"/>
      <scheme val="minor"/>
    </font>
    <font>
      <color rgb="FFE69138"/>
      <name val="Arial"/>
      <scheme val="minor"/>
    </font>
    <font>
      <sz val="9.0"/>
      <color rgb="FFE69138"/>
      <name val="Arial"/>
      <scheme val="minor"/>
    </font>
    <font>
      <color rgb="FFD9D9D9"/>
      <name val="Arial"/>
      <scheme val="minor"/>
    </font>
    <font>
      <b/>
      <color rgb="FFD9D9D9"/>
      <name val="Arial"/>
      <scheme val="minor"/>
    </font>
    <font>
      <color rgb="FF6AA84F"/>
      <name val="Arial"/>
      <scheme val="minor"/>
    </font>
    <font>
      <u/>
      <color rgb="FFE69138"/>
      <name val="Arial"/>
      <scheme val="minor"/>
    </font>
    <font>
      <sz val="9.0"/>
      <color theme="1"/>
      <name val="Arial"/>
      <scheme val="minor"/>
    </font>
    <font>
      <b/>
      <color rgb="FFE69138"/>
      <name val="Arial"/>
      <scheme val="minor"/>
    </font>
    <font>
      <u/>
      <color rgb="FFE69138"/>
      <name val="Arial"/>
      <scheme val="minor"/>
    </font>
    <font>
      <sz val="10.0"/>
      <color rgb="FFE69138"/>
      <name val="Arial"/>
      <scheme val="minor"/>
    </font>
    <font>
      <color rgb="FFCC4125"/>
      <name val="Arial"/>
      <scheme val="minor"/>
    </font>
    <font>
      <strike/>
      <color rgb="FF000000"/>
      <name val="Arial"/>
      <scheme val="minor"/>
    </font>
    <font>
      <color rgb="FF000000"/>
      <name val="Arial"/>
      <scheme val="minor"/>
    </font>
    <font>
      <b/>
      <u/>
      <sz val="10.0"/>
      <color rgb="FF0000FF"/>
    </font>
    <font>
      <color theme="1"/>
      <name val="Arial"/>
      <scheme val="minor"/>
    </font>
    <font>
      <b/>
      <sz val="10.0"/>
      <color theme="1"/>
      <name val="Arial"/>
      <scheme val="minor"/>
    </font>
    <font>
      <sz val="8.0"/>
      <color rgb="FFE69138"/>
      <name val="Arial"/>
      <scheme val="minor"/>
    </font>
    <font>
      <b/>
      <sz val="10.0"/>
      <color rgb="FFE69138"/>
      <name val="Arial"/>
      <scheme val="minor"/>
    </font>
    <font>
      <sz val="10.0"/>
      <color rgb="FFB45F06"/>
      <name val="Arial"/>
      <scheme val="minor"/>
    </font>
    <font>
      <b/>
      <sz val="9.0"/>
      <color rgb="FFE69138"/>
      <name val="Arial"/>
      <scheme val="minor"/>
    </font>
    <font>
      <sz val="9.0"/>
      <color rgb="FFE69138"/>
      <name val="Roboto"/>
    </font>
    <font>
      <color rgb="FF783F04"/>
      <name val="Arial"/>
      <scheme val="minor"/>
    </font>
    <font/>
    <font>
      <sz val="9.0"/>
      <color rgb="FF000000"/>
      <name val="Arial"/>
      <scheme val="minor"/>
    </font>
    <font>
      <sz val="8.0"/>
      <color rgb="FFE69138"/>
      <name val="Roboto"/>
    </font>
    <font>
      <sz val="10.0"/>
      <color theme="1"/>
      <name val="Roboto"/>
    </font>
    <font>
      <b/>
      <sz val="8.0"/>
      <color rgb="FFE69138"/>
      <name val="Arial"/>
      <scheme val="minor"/>
    </font>
  </fonts>
  <fills count="10">
    <fill>
      <patternFill patternType="none"/>
    </fill>
    <fill>
      <patternFill patternType="lightGray"/>
    </fill>
    <fill>
      <patternFill patternType="solid">
        <fgColor rgb="FFE69138"/>
        <bgColor rgb="FFE69138"/>
      </patternFill>
    </fill>
    <fill>
      <patternFill patternType="solid">
        <fgColor rgb="FF783F04"/>
        <bgColor rgb="FF783F04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B45F06"/>
        <bgColor rgb="FFB45F06"/>
      </patternFill>
    </fill>
    <fill>
      <patternFill patternType="solid">
        <fgColor rgb="FF999999"/>
        <bgColor rgb="FF999999"/>
      </patternFill>
    </fill>
    <fill>
      <patternFill patternType="solid">
        <fgColor rgb="FF1B1B1B"/>
        <bgColor rgb="FF1B1B1B"/>
      </patternFill>
    </fill>
    <fill>
      <patternFill patternType="solid">
        <fgColor rgb="FF222222"/>
        <bgColor rgb="FF222222"/>
      </patternFill>
    </fill>
  </fills>
  <borders count="3">
    <border/>
    <border>
      <bottom style="thin">
        <color rgb="FF783F04"/>
      </bottom>
    </border>
    <border>
      <top style="medium">
        <color rgb="FF783F04"/>
      </top>
    </border>
  </borders>
  <cellStyleXfs count="1">
    <xf borderId="0" fillId="0" fontId="0" numFmtId="0" applyAlignment="1" applyFont="1"/>
  </cellStyleXfs>
  <cellXfs count="24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2" fontId="1" numFmtId="0" xfId="0" applyAlignment="1" applyFont="1">
      <alignment readingOrder="0"/>
    </xf>
    <xf borderId="0" fillId="2" fontId="1" numFmtId="0" xfId="0" applyAlignment="1" applyFont="1">
      <alignment readingOrder="0" shrinkToFit="0" wrapText="1"/>
    </xf>
    <xf borderId="0" fillId="2" fontId="1" numFmtId="0" xfId="0" applyAlignment="1" applyFont="1">
      <alignment readingOrder="0" shrinkToFit="0" wrapText="0"/>
    </xf>
    <xf borderId="0" fillId="2" fontId="1" numFmtId="0" xfId="0" applyAlignment="1" applyFont="1">
      <alignment horizontal="center" readingOrder="0" shrinkToFit="0" wrapText="1"/>
    </xf>
    <xf borderId="0" fillId="2" fontId="1" numFmtId="0" xfId="0" applyAlignment="1" applyFont="1">
      <alignment horizontal="left" readingOrder="0" shrinkToFit="0" wrapText="1"/>
    </xf>
    <xf borderId="0" fillId="2" fontId="2" numFmtId="0" xfId="0" applyAlignment="1" applyFont="1">
      <alignment horizontal="center" readingOrder="0" shrinkToFit="0" wrapText="1"/>
    </xf>
    <xf borderId="0" fillId="3" fontId="1" numFmtId="4" xfId="0" applyAlignment="1" applyFill="1" applyFont="1" applyNumberFormat="1">
      <alignment readingOrder="0"/>
    </xf>
    <xf borderId="0" fillId="2" fontId="1" numFmtId="3" xfId="0" applyAlignment="1" applyFont="1" applyNumberFormat="1">
      <alignment horizontal="right" readingOrder="0" shrinkToFit="0" wrapText="1"/>
    </xf>
    <xf borderId="0" fillId="2" fontId="1" numFmtId="0" xfId="0" applyAlignment="1" applyFont="1">
      <alignment horizontal="right" readingOrder="0" shrinkToFit="0" wrapText="1"/>
    </xf>
    <xf borderId="0" fillId="2" fontId="3" numFmtId="0" xfId="0" applyAlignment="1" applyFont="1">
      <alignment horizontal="center" readingOrder="0" shrinkToFit="0" wrapText="1"/>
    </xf>
    <xf borderId="0" fillId="2" fontId="3" numFmtId="1" xfId="0" applyAlignment="1" applyFont="1" applyNumberFormat="1">
      <alignment horizontal="center" readingOrder="0" shrinkToFit="0" wrapText="1"/>
    </xf>
    <xf borderId="0" fillId="2" fontId="3" numFmtId="1" xfId="0" applyAlignment="1" applyFont="1" applyNumberFormat="1">
      <alignment horizontal="center" readingOrder="0" shrinkToFit="0" wrapText="1"/>
    </xf>
    <xf borderId="0" fillId="4" fontId="4" numFmtId="0" xfId="0" applyAlignment="1" applyFill="1" applyFont="1">
      <alignment horizontal="center" readingOrder="0"/>
    </xf>
    <xf borderId="0" fillId="4" fontId="4" numFmtId="0" xfId="0" applyAlignment="1" applyFont="1">
      <alignment readingOrder="0"/>
    </xf>
    <xf borderId="0" fillId="4" fontId="4" numFmtId="0" xfId="0" applyAlignment="1" applyFont="1">
      <alignment readingOrder="0" shrinkToFit="0" wrapText="0"/>
    </xf>
    <xf borderId="0" fillId="4" fontId="4" numFmtId="0" xfId="0" applyAlignment="1" applyFont="1">
      <alignment horizontal="center" readingOrder="0" shrinkToFit="0" wrapText="0"/>
    </xf>
    <xf borderId="0" fillId="4" fontId="4" numFmtId="0" xfId="0" applyAlignment="1" applyFont="1">
      <alignment horizontal="left" readingOrder="0"/>
    </xf>
    <xf borderId="0" fillId="3" fontId="4" numFmtId="4" xfId="0" applyFont="1" applyNumberFormat="1"/>
    <xf borderId="0" fillId="4" fontId="4" numFmtId="3" xfId="0" applyAlignment="1" applyFont="1" applyNumberFormat="1">
      <alignment horizontal="right" readingOrder="0"/>
    </xf>
    <xf borderId="0" fillId="4" fontId="4" numFmtId="0" xfId="0" applyAlignment="1" applyFont="1">
      <alignment horizontal="right" readingOrder="0"/>
    </xf>
    <xf borderId="0" fillId="5" fontId="5" numFmtId="0" xfId="0" applyAlignment="1" applyFill="1" applyFont="1">
      <alignment horizontal="center" readingOrder="0"/>
    </xf>
    <xf borderId="0" fillId="5" fontId="5" numFmtId="1" xfId="0" applyAlignment="1" applyFont="1" applyNumberFormat="1">
      <alignment horizontal="center" readingOrder="0"/>
    </xf>
    <xf borderId="0" fillId="5" fontId="4" numFmtId="1" xfId="0" applyAlignment="1" applyFont="1" applyNumberFormat="1">
      <alignment horizontal="center" readingOrder="0"/>
    </xf>
    <xf borderId="0" fillId="5" fontId="4" numFmtId="1" xfId="0" applyAlignment="1" applyFont="1" applyNumberFormat="1">
      <alignment horizontal="center"/>
    </xf>
    <xf borderId="0" fillId="4" fontId="4" numFmtId="0" xfId="0" applyAlignment="1" applyFont="1">
      <alignment horizontal="center" readingOrder="0" shrinkToFit="0" wrapText="0"/>
    </xf>
    <xf borderId="0" fillId="4" fontId="4" numFmtId="0" xfId="0" applyAlignment="1" applyFont="1">
      <alignment horizontal="center" shrinkToFit="0" wrapText="0"/>
    </xf>
    <xf borderId="0" fillId="4" fontId="4" numFmtId="0" xfId="0" applyAlignment="1" applyFont="1">
      <alignment horizontal="center"/>
    </xf>
    <xf borderId="0" fillId="4" fontId="4" numFmtId="0" xfId="0" applyFont="1"/>
    <xf borderId="0" fillId="4" fontId="4" numFmtId="0" xfId="0" applyAlignment="1" applyFont="1">
      <alignment horizontal="left"/>
    </xf>
    <xf borderId="0" fillId="0" fontId="5" numFmtId="0" xfId="0" applyAlignment="1" applyFont="1">
      <alignment horizontal="center" readingOrder="0"/>
    </xf>
    <xf borderId="0" fillId="4" fontId="4" numFmtId="0" xfId="0" applyAlignment="1" applyFont="1">
      <alignment shrinkToFit="0" wrapText="0"/>
    </xf>
    <xf borderId="0" fillId="3" fontId="4" numFmtId="4" xfId="0" applyAlignment="1" applyFont="1" applyNumberFormat="1">
      <alignment readingOrder="0"/>
    </xf>
    <xf borderId="0" fillId="4" fontId="4" numFmtId="0" xfId="0" applyAlignment="1" applyFont="1">
      <alignment readingOrder="0" shrinkToFit="0" wrapText="0"/>
    </xf>
    <xf borderId="0" fillId="4" fontId="4" numFmtId="0" xfId="0" applyFont="1"/>
    <xf borderId="0" fillId="5" fontId="5" numFmtId="1" xfId="0" applyAlignment="1" applyFont="1" applyNumberFormat="1">
      <alignment horizontal="center"/>
    </xf>
    <xf borderId="0" fillId="3" fontId="4" numFmtId="0" xfId="0" applyFont="1"/>
    <xf borderId="0" fillId="5" fontId="5" numFmtId="0" xfId="0" applyAlignment="1" applyFont="1">
      <alignment horizontal="center"/>
    </xf>
    <xf borderId="0" fillId="3" fontId="5" numFmtId="0" xfId="0" applyAlignment="1" applyFont="1">
      <alignment horizontal="center"/>
    </xf>
    <xf borderId="0" fillId="4" fontId="4" numFmtId="0" xfId="0" applyAlignment="1" applyFont="1">
      <alignment readingOrder="0"/>
    </xf>
    <xf borderId="0" fillId="0" fontId="4" numFmtId="0" xfId="0" applyAlignment="1" applyFont="1">
      <alignment readingOrder="0"/>
    </xf>
    <xf borderId="0" fillId="4" fontId="6" numFmtId="0" xfId="0" applyAlignment="1" applyFont="1">
      <alignment readingOrder="0"/>
    </xf>
    <xf borderId="0" fillId="4" fontId="7" numFmtId="0" xfId="0" applyAlignment="1" applyFont="1">
      <alignment readingOrder="0"/>
    </xf>
    <xf borderId="0" fillId="4" fontId="4" numFmtId="0" xfId="0" applyAlignment="1" applyFont="1">
      <alignment horizontal="center" readingOrder="0"/>
    </xf>
    <xf borderId="0" fillId="4" fontId="8" numFmtId="0" xfId="0" applyAlignment="1" applyFont="1">
      <alignment readingOrder="0"/>
    </xf>
    <xf borderId="0" fillId="0" fontId="9" numFmtId="0" xfId="0" applyAlignment="1" applyFont="1">
      <alignment horizontal="center" readingOrder="0" shrinkToFit="0" wrapText="0"/>
    </xf>
    <xf borderId="0" fillId="4" fontId="4" numFmtId="0" xfId="0" applyAlignment="1" applyFont="1">
      <alignment readingOrder="0"/>
    </xf>
    <xf borderId="0" fillId="4" fontId="4" numFmtId="3" xfId="0" applyAlignment="1" applyFont="1" applyNumberFormat="1">
      <alignment horizontal="center"/>
    </xf>
    <xf borderId="0" fillId="4" fontId="4" numFmtId="0" xfId="0" applyAlignment="1" applyFont="1">
      <alignment horizontal="right"/>
    </xf>
    <xf borderId="0" fillId="0" fontId="10" numFmtId="0" xfId="0" applyAlignment="1" applyFont="1">
      <alignment horizontal="left" readingOrder="0"/>
    </xf>
    <xf borderId="0" fillId="0" fontId="10" numFmtId="0" xfId="0" applyAlignment="1" applyFont="1">
      <alignment horizontal="right" readingOrder="0"/>
    </xf>
    <xf borderId="0" fillId="0" fontId="10" numFmtId="0" xfId="0" applyAlignment="1" applyFont="1">
      <alignment horizontal="right"/>
    </xf>
    <xf borderId="0" fillId="0" fontId="10" numFmtId="0" xfId="0" applyAlignment="1" applyFont="1">
      <alignment horizontal="right" readingOrder="0" shrinkToFit="0" wrapText="1"/>
    </xf>
    <xf borderId="0" fillId="0" fontId="10" numFmtId="0" xfId="0" applyAlignment="1" applyFont="1">
      <alignment horizontal="right" readingOrder="0" shrinkToFit="0" wrapText="0"/>
    </xf>
    <xf borderId="0" fillId="0" fontId="10" numFmtId="0" xfId="0" applyAlignment="1" applyFont="1">
      <alignment horizontal="right" readingOrder="0"/>
    </xf>
    <xf borderId="0" fillId="0" fontId="10" numFmtId="0" xfId="0" applyAlignment="1" applyFont="1">
      <alignment horizontal="right" readingOrder="0" shrinkToFit="0" wrapText="1"/>
    </xf>
    <xf borderId="0" fillId="4" fontId="4" numFmtId="0" xfId="0" applyAlignment="1" applyFont="1">
      <alignment horizontal="left" readingOrder="0" shrinkToFit="0" wrapText="0"/>
    </xf>
    <xf borderId="0" fillId="0" fontId="4" numFmtId="4" xfId="0" applyAlignment="1" applyFont="1" applyNumberFormat="1">
      <alignment horizontal="left"/>
    </xf>
    <xf borderId="0" fillId="0" fontId="4" numFmtId="3" xfId="0" applyAlignment="1" applyFont="1" applyNumberFormat="1">
      <alignment horizontal="left" readingOrder="0"/>
    </xf>
    <xf borderId="0" fillId="0" fontId="4" numFmtId="0" xfId="0" applyAlignment="1" applyFont="1">
      <alignment horizontal="left" readingOrder="0"/>
    </xf>
    <xf borderId="0" fillId="5" fontId="5" numFmtId="0" xfId="0" applyAlignment="1" applyFont="1">
      <alignment horizontal="left" readingOrder="0"/>
    </xf>
    <xf borderId="0" fillId="5" fontId="5" numFmtId="1" xfId="0" applyAlignment="1" applyFont="1" applyNumberFormat="1">
      <alignment horizontal="left" readingOrder="0"/>
    </xf>
    <xf borderId="0" fillId="5" fontId="4" numFmtId="1" xfId="0" applyAlignment="1" applyFont="1" applyNumberFormat="1">
      <alignment horizontal="left" readingOrder="0"/>
    </xf>
    <xf borderId="0" fillId="5" fontId="4" numFmtId="1" xfId="0" applyAlignment="1" applyFont="1" applyNumberFormat="1">
      <alignment horizontal="left"/>
    </xf>
    <xf borderId="0" fillId="4" fontId="4" numFmtId="0" xfId="0" applyAlignment="1" applyFont="1">
      <alignment horizontal="left" readingOrder="0" shrinkToFit="0" wrapText="0"/>
    </xf>
    <xf borderId="0" fillId="4" fontId="4" numFmtId="0" xfId="0" applyAlignment="1" applyFont="1">
      <alignment horizontal="left" shrinkToFit="0" wrapText="0"/>
    </xf>
    <xf borderId="0" fillId="4" fontId="4" numFmtId="0" xfId="0" applyAlignment="1" applyFont="1">
      <alignment horizontal="right" readingOrder="0" shrinkToFit="0" wrapText="0"/>
    </xf>
    <xf borderId="0" fillId="4" fontId="4" numFmtId="0" xfId="0" applyAlignment="1" applyFont="1">
      <alignment horizontal="right" shrinkToFit="0" wrapText="0"/>
    </xf>
    <xf borderId="0" fillId="0" fontId="4" numFmtId="0" xfId="0" applyAlignment="1" applyFont="1">
      <alignment horizontal="right"/>
    </xf>
    <xf borderId="0" fillId="0" fontId="4" numFmtId="0" xfId="0" applyAlignment="1" applyFont="1">
      <alignment horizontal="right" readingOrder="0"/>
    </xf>
    <xf borderId="0" fillId="0" fontId="5" numFmtId="0" xfId="0" applyAlignment="1" applyFont="1">
      <alignment horizontal="right" readingOrder="0"/>
    </xf>
    <xf borderId="0" fillId="5" fontId="5" numFmtId="0" xfId="0" applyAlignment="1" applyFont="1">
      <alignment horizontal="right" readingOrder="0"/>
    </xf>
    <xf borderId="0" fillId="5" fontId="4" numFmtId="0" xfId="0" applyAlignment="1" applyFont="1">
      <alignment horizontal="right"/>
    </xf>
    <xf borderId="0" fillId="5" fontId="4" numFmtId="0" xfId="0" applyAlignment="1" applyFont="1">
      <alignment horizontal="right" readingOrder="0"/>
    </xf>
    <xf borderId="0" fillId="4" fontId="4" numFmtId="0" xfId="0" applyAlignment="1" applyFont="1">
      <alignment horizontal="right"/>
    </xf>
    <xf borderId="0" fillId="0" fontId="4" numFmtId="0" xfId="0" applyAlignment="1" applyFont="1">
      <alignment horizontal="right" readingOrder="0"/>
    </xf>
    <xf borderId="0" fillId="4" fontId="4" numFmtId="0" xfId="0" applyAlignment="1" applyFont="1">
      <alignment horizontal="right" readingOrder="0"/>
    </xf>
    <xf borderId="0" fillId="4" fontId="4" numFmtId="4" xfId="0" applyAlignment="1" applyFont="1" applyNumberFormat="1">
      <alignment horizontal="left" readingOrder="0"/>
    </xf>
    <xf borderId="0" fillId="4" fontId="4" numFmtId="4" xfId="0" applyAlignment="1" applyFont="1" applyNumberFormat="1">
      <alignment horizontal="right" readingOrder="0"/>
    </xf>
    <xf borderId="0" fillId="4" fontId="4" numFmtId="4" xfId="0" applyAlignment="1" applyFont="1" applyNumberFormat="1">
      <alignment horizontal="right" readingOrder="0" shrinkToFit="0" wrapText="0"/>
    </xf>
    <xf borderId="0" fillId="4" fontId="4" numFmtId="4" xfId="0" applyAlignment="1" applyFont="1" applyNumberFormat="1">
      <alignment horizontal="right" readingOrder="0" shrinkToFit="0" wrapText="0"/>
    </xf>
    <xf borderId="0" fillId="4" fontId="4" numFmtId="4" xfId="0" applyAlignment="1" applyFont="1" applyNumberFormat="1">
      <alignment horizontal="right" shrinkToFit="0" wrapText="0"/>
    </xf>
    <xf borderId="0" fillId="0" fontId="4" numFmtId="4" xfId="0" applyAlignment="1" applyFont="1" applyNumberFormat="1">
      <alignment horizontal="right"/>
    </xf>
    <xf borderId="0" fillId="0" fontId="4" numFmtId="3" xfId="0" applyAlignment="1" applyFont="1" applyNumberFormat="1">
      <alignment horizontal="right" readingOrder="0"/>
    </xf>
    <xf borderId="0" fillId="0" fontId="4" numFmtId="4" xfId="0" applyAlignment="1" applyFont="1" applyNumberFormat="1">
      <alignment horizontal="right" readingOrder="0"/>
    </xf>
    <xf borderId="0" fillId="5" fontId="5" numFmtId="4" xfId="0" applyAlignment="1" applyFont="1" applyNumberFormat="1">
      <alignment horizontal="right" readingOrder="0"/>
    </xf>
    <xf borderId="0" fillId="5" fontId="5" numFmtId="1" xfId="0" applyAlignment="1" applyFont="1" applyNumberFormat="1">
      <alignment horizontal="right" readingOrder="0"/>
    </xf>
    <xf borderId="0" fillId="5" fontId="4" numFmtId="1" xfId="0" applyAlignment="1" applyFont="1" applyNumberFormat="1">
      <alignment horizontal="right"/>
    </xf>
    <xf borderId="0" fillId="5" fontId="4" numFmtId="1" xfId="0" applyAlignment="1" applyFont="1" applyNumberFormat="1">
      <alignment horizontal="right" readingOrder="0"/>
    </xf>
    <xf borderId="0" fillId="4" fontId="4" numFmtId="3" xfId="0" applyAlignment="1" applyFont="1" applyNumberFormat="1">
      <alignment horizontal="left" readingOrder="0"/>
    </xf>
    <xf borderId="0" fillId="4" fontId="4" numFmtId="3" xfId="0" applyAlignment="1" applyFont="1" applyNumberFormat="1">
      <alignment horizontal="right" shrinkToFit="0" wrapText="0"/>
    </xf>
    <xf borderId="0" fillId="4" fontId="4" numFmtId="3" xfId="0" applyAlignment="1" applyFont="1" applyNumberFormat="1">
      <alignment horizontal="right" readingOrder="0" shrinkToFit="0" wrapText="0"/>
    </xf>
    <xf borderId="0" fillId="4" fontId="4" numFmtId="3" xfId="0" applyAlignment="1" applyFont="1" applyNumberFormat="1">
      <alignment horizontal="right"/>
    </xf>
    <xf borderId="0" fillId="0" fontId="4" numFmtId="3" xfId="0" applyAlignment="1" applyFont="1" applyNumberFormat="1">
      <alignment horizontal="right"/>
    </xf>
    <xf borderId="0" fillId="5" fontId="5" numFmtId="3" xfId="0" applyAlignment="1" applyFont="1" applyNumberFormat="1">
      <alignment horizontal="right" readingOrder="0"/>
    </xf>
    <xf borderId="0" fillId="5" fontId="4" numFmtId="3" xfId="0" applyAlignment="1" applyFont="1" applyNumberFormat="1">
      <alignment horizontal="right"/>
    </xf>
    <xf borderId="0" fillId="5" fontId="4" numFmtId="3" xfId="0" applyAlignment="1" applyFont="1" applyNumberFormat="1">
      <alignment horizontal="right" readingOrder="0"/>
    </xf>
    <xf borderId="0" fillId="4" fontId="4" numFmtId="0" xfId="0" applyAlignment="1" applyFont="1">
      <alignment horizontal="right" shrinkToFit="0" wrapText="0"/>
    </xf>
    <xf borderId="0" fillId="4" fontId="4" numFmtId="0" xfId="0" applyAlignment="1" applyFont="1">
      <alignment horizontal="right" readingOrder="0" shrinkToFit="0" wrapText="0"/>
    </xf>
    <xf borderId="0" fillId="3" fontId="4" numFmtId="4" xfId="0" applyAlignment="1" applyFont="1" applyNumberFormat="1">
      <alignment horizontal="left" readingOrder="0"/>
    </xf>
    <xf borderId="0" fillId="3" fontId="4" numFmtId="4" xfId="0" applyAlignment="1" applyFont="1" applyNumberFormat="1">
      <alignment horizontal="right" readingOrder="0"/>
    </xf>
    <xf borderId="0" fillId="3" fontId="4" numFmtId="4" xfId="0" applyAlignment="1" applyFont="1" applyNumberFormat="1">
      <alignment horizontal="right"/>
    </xf>
    <xf borderId="0" fillId="3" fontId="4" numFmtId="4" xfId="0" applyAlignment="1" applyFont="1" applyNumberFormat="1">
      <alignment horizontal="right" shrinkToFit="0" wrapText="0"/>
    </xf>
    <xf borderId="0" fillId="3" fontId="4" numFmtId="4" xfId="0" applyAlignment="1" applyFont="1" applyNumberFormat="1">
      <alignment horizontal="right" readingOrder="0" shrinkToFit="0" wrapText="0"/>
    </xf>
    <xf borderId="0" fillId="3" fontId="4" numFmtId="4" xfId="0" applyAlignment="1" applyFont="1" applyNumberFormat="1">
      <alignment horizontal="right" readingOrder="0" shrinkToFit="0" wrapText="0"/>
    </xf>
    <xf borderId="0" fillId="3" fontId="5" numFmtId="4" xfId="0" applyAlignment="1" applyFont="1" applyNumberFormat="1">
      <alignment horizontal="right" readingOrder="0"/>
    </xf>
    <xf borderId="0" fillId="3" fontId="4" numFmtId="0" xfId="0" applyAlignment="1" applyFont="1">
      <alignment horizontal="right" readingOrder="0"/>
    </xf>
    <xf borderId="0" fillId="3" fontId="4" numFmtId="0" xfId="0" applyAlignment="1" applyFont="1">
      <alignment horizontal="right"/>
    </xf>
    <xf borderId="0" fillId="5" fontId="5" numFmtId="0" xfId="0" applyAlignment="1" applyFont="1">
      <alignment horizontal="right"/>
    </xf>
    <xf borderId="0" fillId="4" fontId="4" numFmtId="1" xfId="0" applyAlignment="1" applyFont="1" applyNumberFormat="1">
      <alignment horizontal="left" readingOrder="0"/>
    </xf>
    <xf borderId="0" fillId="4" fontId="4" numFmtId="1" xfId="0" applyAlignment="1" applyFont="1" applyNumberFormat="1">
      <alignment horizontal="right" readingOrder="0"/>
    </xf>
    <xf borderId="0" fillId="4" fontId="4" numFmtId="1" xfId="0" applyAlignment="1" applyFont="1" applyNumberFormat="1">
      <alignment horizontal="right" readingOrder="0" shrinkToFit="0" wrapText="0"/>
    </xf>
    <xf borderId="0" fillId="4" fontId="4" numFmtId="1" xfId="0" applyAlignment="1" applyFont="1" applyNumberFormat="1">
      <alignment horizontal="right"/>
    </xf>
    <xf borderId="0" fillId="4" fontId="4" numFmtId="1" xfId="0" applyAlignment="1" applyFont="1" applyNumberFormat="1">
      <alignment horizontal="right" shrinkToFit="0" wrapText="0"/>
    </xf>
    <xf borderId="0" fillId="0" fontId="4" numFmtId="1" xfId="0" applyAlignment="1" applyFont="1" applyNumberFormat="1">
      <alignment horizontal="right"/>
    </xf>
    <xf borderId="0" fillId="0" fontId="4" numFmtId="1" xfId="0" applyAlignment="1" applyFont="1" applyNumberFormat="1">
      <alignment horizontal="right" readingOrder="0"/>
    </xf>
    <xf borderId="0" fillId="5" fontId="5" numFmtId="1" xfId="0" applyAlignment="1" applyFont="1" applyNumberFormat="1">
      <alignment horizontal="right"/>
    </xf>
    <xf borderId="0" fillId="4" fontId="4" numFmtId="1" xfId="0" applyAlignment="1" applyFont="1" applyNumberFormat="1">
      <alignment horizontal="left" readingOrder="0"/>
    </xf>
    <xf borderId="0" fillId="0" fontId="5" numFmtId="0" xfId="0" applyAlignment="1" applyFont="1">
      <alignment horizontal="right"/>
    </xf>
    <xf borderId="0" fillId="4" fontId="4" numFmtId="1" xfId="0" applyAlignment="1" applyFont="1" applyNumberFormat="1">
      <alignment horizontal="right" readingOrder="0" shrinkToFit="0" wrapText="0"/>
    </xf>
    <xf borderId="0" fillId="4" fontId="11" numFmtId="1" xfId="0" applyAlignment="1" applyFont="1" applyNumberFormat="1">
      <alignment horizontal="right" readingOrder="0"/>
    </xf>
    <xf borderId="0" fillId="4" fontId="8" numFmtId="0" xfId="0" applyAlignment="1" applyFont="1">
      <alignment horizontal="right" readingOrder="0"/>
    </xf>
    <xf borderId="0" fillId="4" fontId="4" numFmtId="1" xfId="0" applyAlignment="1" applyFont="1" applyNumberFormat="1">
      <alignment horizontal="left"/>
    </xf>
    <xf borderId="0" fillId="4" fontId="4" numFmtId="1" xfId="0" applyAlignment="1" applyFont="1" applyNumberFormat="1">
      <alignment horizontal="right" readingOrder="0"/>
    </xf>
    <xf borderId="0" fillId="0" fontId="4" numFmtId="1" xfId="0" applyAlignment="1" applyFont="1" applyNumberFormat="1">
      <alignment horizontal="right" readingOrder="0"/>
    </xf>
    <xf borderId="0" fillId="3" fontId="4" numFmtId="4" xfId="0" applyAlignment="1" applyFont="1" applyNumberFormat="1">
      <alignment horizontal="left"/>
    </xf>
    <xf borderId="0" fillId="3" fontId="5" numFmtId="4" xfId="0" applyAlignment="1" applyFont="1" applyNumberFormat="1">
      <alignment horizontal="right"/>
    </xf>
    <xf borderId="0" fillId="3" fontId="5" numFmtId="0" xfId="0" applyAlignment="1" applyFont="1">
      <alignment horizontal="right"/>
    </xf>
    <xf borderId="0" fillId="3" fontId="5" numFmtId="0" xfId="0" applyAlignment="1" applyFont="1">
      <alignment horizontal="right" readingOrder="0"/>
    </xf>
    <xf borderId="0" fillId="0" fontId="12" numFmtId="1" xfId="0" applyAlignment="1" applyFont="1" applyNumberFormat="1">
      <alignment horizontal="right" readingOrder="0" shrinkToFit="0" wrapText="0"/>
    </xf>
    <xf borderId="0" fillId="4" fontId="4" numFmtId="0" xfId="0" applyAlignment="1" applyFont="1">
      <alignment horizontal="right" readingOrder="0"/>
    </xf>
    <xf borderId="0" fillId="0" fontId="4" numFmtId="1" xfId="0" applyAlignment="1" applyFont="1" applyNumberFormat="1">
      <alignment horizontal="right"/>
    </xf>
    <xf borderId="0" fillId="0" fontId="4" numFmtId="4" xfId="0" applyAlignment="1" applyFont="1" applyNumberFormat="1">
      <alignment horizontal="right" readingOrder="0"/>
    </xf>
    <xf borderId="0" fillId="0" fontId="4" numFmtId="3" xfId="0" applyAlignment="1" applyFont="1" applyNumberFormat="1">
      <alignment horizontal="right"/>
    </xf>
    <xf borderId="0" fillId="0" fontId="4" numFmtId="0" xfId="0" applyAlignment="1" applyFont="1">
      <alignment horizontal="right"/>
    </xf>
    <xf borderId="0" fillId="4" fontId="4" numFmtId="0" xfId="0" applyAlignment="1" applyFont="1">
      <alignment readingOrder="0"/>
    </xf>
    <xf borderId="0" fillId="0" fontId="4" numFmtId="4" xfId="0" applyAlignment="1" applyFont="1" applyNumberFormat="1">
      <alignment readingOrder="0"/>
    </xf>
    <xf borderId="0" fillId="0" fontId="4" numFmtId="3" xfId="0" applyAlignment="1" applyFont="1" applyNumberFormat="1">
      <alignment horizontal="center"/>
    </xf>
    <xf borderId="0" fillId="2" fontId="2" numFmtId="0" xfId="0" applyAlignment="1" applyFont="1">
      <alignment readingOrder="0"/>
    </xf>
    <xf borderId="0" fillId="0" fontId="2" numFmtId="0" xfId="0" applyAlignment="1" applyFont="1">
      <alignment horizontal="center" readingOrder="0"/>
    </xf>
    <xf borderId="0" fillId="3" fontId="2" numFmtId="0" xfId="0" applyAlignment="1" applyFont="1">
      <alignment horizontal="center"/>
    </xf>
    <xf borderId="0" fillId="0" fontId="2" numFmtId="0" xfId="0" applyAlignment="1" applyFont="1">
      <alignment horizontal="center" shrinkToFit="0" wrapText="1"/>
    </xf>
    <xf borderId="0" fillId="0" fontId="2" numFmtId="0" xfId="0" applyAlignment="1" applyFont="1">
      <alignment horizontal="left" readingOrder="0" shrinkToFit="0" wrapText="1"/>
    </xf>
    <xf borderId="0" fillId="0" fontId="2" numFmtId="0" xfId="0" applyAlignment="1" applyFont="1">
      <alignment horizontal="center" readingOrder="0" shrinkToFit="0" wrapText="1"/>
    </xf>
    <xf borderId="0" fillId="0" fontId="2" numFmtId="3" xfId="0" applyAlignment="1" applyFont="1" applyNumberForma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0" fontId="2" numFmtId="0" xfId="0" applyFont="1"/>
    <xf borderId="0" fillId="0" fontId="4" numFmtId="0" xfId="0" applyAlignment="1" applyFont="1">
      <alignment horizontal="center" readingOrder="0"/>
    </xf>
    <xf borderId="0" fillId="3" fontId="4" numFmtId="0" xfId="0" applyAlignment="1" applyFont="1">
      <alignment horizontal="center"/>
    </xf>
    <xf borderId="0" fillId="0" fontId="4" numFmtId="0" xfId="0" applyAlignment="1" applyFont="1">
      <alignment horizontal="center"/>
    </xf>
    <xf borderId="0" fillId="0" fontId="13" numFmtId="0" xfId="0" applyAlignment="1" applyFont="1">
      <alignment horizontal="left"/>
    </xf>
    <xf borderId="0" fillId="0" fontId="4" numFmtId="3" xfId="0" applyFont="1" applyNumberFormat="1"/>
    <xf borderId="0" fillId="0" fontId="4" numFmtId="0" xfId="0" applyFont="1"/>
    <xf borderId="0" fillId="0" fontId="4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0" fillId="0" fontId="4" numFmtId="3" xfId="0" applyAlignment="1" applyFont="1" applyNumberFormat="1">
      <alignment readingOrder="0"/>
    </xf>
    <xf borderId="0" fillId="0" fontId="4" numFmtId="0" xfId="0" applyAlignment="1" applyFont="1">
      <alignment readingOrder="0"/>
    </xf>
    <xf borderId="0" fillId="0" fontId="16" numFmtId="0" xfId="0" applyAlignment="1" applyFont="1">
      <alignment horizontal="left" readingOrder="0"/>
    </xf>
    <xf borderId="0" fillId="0" fontId="8" numFmtId="0" xfId="0" applyAlignment="1" applyFont="1">
      <alignment horizontal="left"/>
    </xf>
    <xf borderId="0" fillId="2" fontId="17" numFmtId="0" xfId="0" applyAlignment="1" applyFont="1">
      <alignment readingOrder="0" vertical="top"/>
    </xf>
    <xf borderId="0" fillId="2" fontId="2" numFmtId="0" xfId="0" applyAlignment="1" applyFont="1">
      <alignment horizontal="center" readingOrder="0"/>
    </xf>
    <xf borderId="0" fillId="2" fontId="2" numFmtId="0" xfId="0" applyAlignment="1" applyFont="1">
      <alignment readingOrder="0"/>
    </xf>
    <xf borderId="0" fillId="2" fontId="2" numFmtId="0" xfId="0" applyFont="1"/>
    <xf borderId="0" fillId="2" fontId="2" numFmtId="0" xfId="0" applyAlignment="1" applyFont="1">
      <alignment horizontal="center" shrinkToFit="0" wrapText="1"/>
    </xf>
    <xf borderId="0" fillId="2" fontId="2" numFmtId="0" xfId="0" applyAlignment="1" applyFont="1">
      <alignment horizontal="left" readingOrder="0"/>
    </xf>
    <xf borderId="0" fillId="2" fontId="2" numFmtId="0" xfId="0" applyAlignment="1" applyFont="1">
      <alignment horizontal="center" readingOrder="0" shrinkToFit="0" wrapText="1"/>
    </xf>
    <xf borderId="0" fillId="2" fontId="2" numFmtId="3" xfId="0" applyAlignment="1" applyFont="1" applyNumberFormat="1">
      <alignment horizontal="center" readingOrder="0" shrinkToFit="0" wrapText="1"/>
    </xf>
    <xf borderId="0" fillId="2" fontId="4" numFmtId="0" xfId="0" applyFont="1"/>
    <xf borderId="0" fillId="0" fontId="11" numFmtId="0" xfId="0" applyAlignment="1" applyFont="1">
      <alignment horizontal="right" readingOrder="0"/>
    </xf>
    <xf borderId="0" fillId="0" fontId="5" numFmtId="0" xfId="0" applyAlignment="1" applyFont="1">
      <alignment horizontal="right" readingOrder="0"/>
    </xf>
    <xf borderId="0" fillId="6" fontId="1" numFmtId="0" xfId="0" applyAlignment="1" applyFill="1" applyFont="1">
      <alignment horizontal="center" readingOrder="0" shrinkToFit="0" wrapText="1"/>
    </xf>
    <xf borderId="0" fillId="6" fontId="2" numFmtId="0" xfId="0" applyAlignment="1" applyFont="1">
      <alignment horizontal="center" readingOrder="0"/>
    </xf>
    <xf borderId="0" fillId="6" fontId="2" numFmtId="0" xfId="0" applyAlignment="1" applyFont="1">
      <alignment readingOrder="0"/>
    </xf>
    <xf borderId="0" fillId="6" fontId="2" numFmtId="0" xfId="0" applyFont="1"/>
    <xf borderId="0" fillId="6" fontId="2" numFmtId="0" xfId="0" applyAlignment="1" applyFont="1">
      <alignment horizontal="center" shrinkToFit="0" wrapText="1"/>
    </xf>
    <xf borderId="0" fillId="6" fontId="2" numFmtId="0" xfId="0" applyAlignment="1" applyFont="1">
      <alignment horizontal="center" readingOrder="0" shrinkToFit="0" wrapText="1"/>
    </xf>
    <xf borderId="0" fillId="6" fontId="2" numFmtId="3" xfId="0" applyAlignment="1" applyFont="1" applyNumberFormat="1">
      <alignment horizontal="center" readingOrder="0" shrinkToFit="0" wrapText="1"/>
    </xf>
    <xf borderId="0" fillId="6" fontId="4" numFmtId="0" xfId="0" applyFont="1"/>
    <xf borderId="0" fillId="7" fontId="18" numFmtId="0" xfId="0" applyAlignment="1" applyFill="1" applyFont="1">
      <alignment readingOrder="0"/>
    </xf>
    <xf borderId="0" fillId="7" fontId="18" numFmtId="0" xfId="0" applyFont="1"/>
    <xf borderId="0" fillId="2" fontId="1" numFmtId="0" xfId="0" applyAlignment="1" applyFont="1">
      <alignment readingOrder="0" shrinkToFit="0" vertical="bottom" wrapText="1"/>
    </xf>
    <xf borderId="0" fillId="2" fontId="19" numFmtId="0" xfId="0" applyAlignment="1" applyFont="1">
      <alignment readingOrder="0"/>
    </xf>
    <xf borderId="0" fillId="2" fontId="1" numFmtId="0" xfId="0" applyAlignment="1" applyFont="1">
      <alignment horizontal="center" readingOrder="0" vertical="center"/>
    </xf>
    <xf borderId="0" fillId="2" fontId="2" numFmtId="0" xfId="0" applyAlignment="1" applyFont="1">
      <alignment horizontal="right" readingOrder="0" shrinkToFit="0" vertical="bottom" wrapText="1"/>
    </xf>
    <xf borderId="0" fillId="2" fontId="4" numFmtId="0" xfId="0" applyAlignment="1" applyFont="1">
      <alignment horizontal="center" readingOrder="0"/>
    </xf>
    <xf borderId="0" fillId="8" fontId="20" numFmtId="0" xfId="0" applyFill="1" applyFont="1"/>
    <xf borderId="0" fillId="8" fontId="5" numFmtId="0" xfId="0" applyFont="1"/>
    <xf borderId="1" fillId="8" fontId="21" numFmtId="0" xfId="0" applyAlignment="1" applyBorder="1" applyFont="1">
      <alignment horizontal="right" readingOrder="0"/>
    </xf>
    <xf borderId="1" fillId="8" fontId="13" numFmtId="0" xfId="0" applyAlignment="1" applyBorder="1" applyFont="1">
      <alignment horizontal="center"/>
    </xf>
    <xf borderId="1" fillId="8" fontId="4" numFmtId="0" xfId="0" applyAlignment="1" applyBorder="1" applyFont="1">
      <alignment horizontal="center"/>
    </xf>
    <xf borderId="1" fillId="8" fontId="22" numFmtId="0" xfId="0" applyAlignment="1" applyBorder="1" applyFont="1">
      <alignment horizontal="center"/>
    </xf>
    <xf borderId="1" fillId="8" fontId="20" numFmtId="0" xfId="0" applyAlignment="1" applyBorder="1" applyFont="1">
      <alignment horizontal="right" readingOrder="0"/>
    </xf>
    <xf borderId="1" fillId="3" fontId="23" numFmtId="0" xfId="0" applyAlignment="1" applyBorder="1" applyFont="1">
      <alignment horizontal="center"/>
    </xf>
    <xf borderId="1" fillId="8" fontId="24" numFmtId="0" xfId="0" applyAlignment="1" applyBorder="1" applyFont="1">
      <alignment horizontal="center"/>
    </xf>
    <xf borderId="1" fillId="8" fontId="4" numFmtId="0" xfId="0" applyAlignment="1" applyBorder="1" applyFont="1">
      <alignment horizontal="right"/>
    </xf>
    <xf borderId="0" fillId="8" fontId="4" numFmtId="0" xfId="0" applyAlignment="1" applyFont="1">
      <alignment horizontal="center"/>
    </xf>
    <xf borderId="0" fillId="8" fontId="4" numFmtId="0" xfId="0" applyFont="1"/>
    <xf borderId="0" fillId="9" fontId="20" numFmtId="0" xfId="0" applyFill="1" applyFont="1"/>
    <xf borderId="0" fillId="9" fontId="5" numFmtId="0" xfId="0" applyFont="1"/>
    <xf borderId="0" fillId="9" fontId="21" numFmtId="0" xfId="0" applyAlignment="1" applyFont="1">
      <alignment horizontal="right" readingOrder="0"/>
    </xf>
    <xf borderId="0" fillId="9" fontId="13" numFmtId="0" xfId="0" applyAlignment="1" applyFont="1">
      <alignment horizontal="center"/>
    </xf>
    <xf borderId="0" fillId="9" fontId="4" numFmtId="0" xfId="0" applyAlignment="1" applyFont="1">
      <alignment horizontal="center"/>
    </xf>
    <xf borderId="1" fillId="9" fontId="22" numFmtId="0" xfId="0" applyAlignment="1" applyBorder="1" applyFont="1">
      <alignment horizontal="center"/>
    </xf>
    <xf borderId="0" fillId="6" fontId="4" numFmtId="0" xfId="0" applyAlignment="1" applyFont="1">
      <alignment horizontal="center" readingOrder="0"/>
    </xf>
    <xf borderId="0" fillId="9" fontId="5" numFmtId="0" xfId="0" applyAlignment="1" applyFont="1">
      <alignment horizontal="right" readingOrder="0"/>
    </xf>
    <xf borderId="0" fillId="9" fontId="4" numFmtId="0" xfId="0" applyAlignment="1" applyFont="1">
      <alignment horizontal="center" readingOrder="0"/>
    </xf>
    <xf borderId="0" fillId="3" fontId="10" numFmtId="0" xfId="0" applyAlignment="1" applyFont="1">
      <alignment horizontal="center" readingOrder="0"/>
    </xf>
    <xf borderId="0" fillId="9" fontId="24" numFmtId="0" xfId="0" applyAlignment="1" applyFont="1">
      <alignment horizontal="center" readingOrder="0"/>
    </xf>
    <xf borderId="0" fillId="9" fontId="25" numFmtId="0" xfId="0" applyAlignment="1" applyFont="1">
      <alignment horizontal="right"/>
    </xf>
    <xf borderId="0" fillId="9" fontId="4" numFmtId="0" xfId="0" applyFont="1"/>
    <xf borderId="2" fillId="6" fontId="1" numFmtId="0" xfId="0" applyAlignment="1" applyBorder="1" applyFont="1">
      <alignment readingOrder="0" shrinkToFit="0" vertical="bottom" wrapText="1"/>
    </xf>
    <xf borderId="2" fillId="6" fontId="19" numFmtId="0" xfId="0" applyAlignment="1" applyBorder="1" applyFont="1">
      <alignment readingOrder="0"/>
    </xf>
    <xf borderId="2" fillId="6" fontId="1" numFmtId="0" xfId="0" applyAlignment="1" applyBorder="1" applyFont="1">
      <alignment horizontal="center" readingOrder="0" vertical="center"/>
    </xf>
    <xf borderId="2" fillId="6" fontId="1" numFmtId="0" xfId="0" applyAlignment="1" applyBorder="1" applyFont="1">
      <alignment horizontal="center" readingOrder="0"/>
    </xf>
    <xf borderId="2" fillId="8" fontId="26" numFmtId="0" xfId="0" applyBorder="1" applyFont="1"/>
    <xf borderId="2" fillId="6" fontId="2" numFmtId="0" xfId="0" applyAlignment="1" applyBorder="1" applyFont="1">
      <alignment horizontal="center" readingOrder="0" shrinkToFit="0" wrapText="1"/>
    </xf>
    <xf borderId="2" fillId="6" fontId="2" numFmtId="0" xfId="0" applyBorder="1" applyFont="1"/>
    <xf borderId="2" fillId="6" fontId="1" numFmtId="0" xfId="0" applyAlignment="1" applyBorder="1" applyFont="1">
      <alignment readingOrder="0"/>
    </xf>
    <xf borderId="2" fillId="6" fontId="2" numFmtId="0" xfId="0" applyAlignment="1" applyBorder="1" applyFont="1">
      <alignment horizontal="center" readingOrder="0"/>
    </xf>
    <xf borderId="2" fillId="6" fontId="2" numFmtId="0" xfId="0" applyAlignment="1" applyBorder="1" applyFont="1">
      <alignment horizontal="center" shrinkToFit="0" wrapText="1"/>
    </xf>
    <xf borderId="2" fillId="6" fontId="2" numFmtId="0" xfId="0" applyAlignment="1" applyBorder="1" applyFont="1">
      <alignment horizontal="left" readingOrder="0"/>
    </xf>
    <xf borderId="2" fillId="6" fontId="2" numFmtId="3" xfId="0" applyAlignment="1" applyBorder="1" applyFont="1" applyNumberFormat="1">
      <alignment horizontal="center" readingOrder="0" shrinkToFit="0" wrapText="1"/>
    </xf>
    <xf borderId="2" fillId="6" fontId="27" numFmtId="0" xfId="0" applyAlignment="1" applyBorder="1" applyFont="1">
      <alignment horizontal="center" readingOrder="0" shrinkToFit="0" wrapText="0"/>
    </xf>
    <xf borderId="2" fillId="6" fontId="4" numFmtId="0" xfId="0" applyBorder="1" applyFont="1"/>
    <xf borderId="0" fillId="9" fontId="28" numFmtId="0" xfId="0" applyAlignment="1" applyFont="1">
      <alignment readingOrder="0"/>
    </xf>
    <xf borderId="0" fillId="9" fontId="24" numFmtId="0" xfId="0" applyAlignment="1" applyFont="1">
      <alignment readingOrder="0"/>
    </xf>
    <xf borderId="0" fillId="7" fontId="29" numFmtId="0" xfId="0" applyAlignment="1" applyFont="1">
      <alignment readingOrder="0"/>
    </xf>
    <xf borderId="0" fillId="9" fontId="24" numFmtId="0" xfId="0" applyAlignment="1" applyFont="1">
      <alignment horizontal="center"/>
    </xf>
    <xf borderId="0" fillId="9" fontId="22" numFmtId="0" xfId="0" applyAlignment="1" applyFont="1">
      <alignment horizontal="center" readingOrder="0"/>
    </xf>
    <xf borderId="0" fillId="9" fontId="30" numFmtId="0" xfId="0" applyAlignment="1" applyFont="1">
      <alignment horizontal="center" readingOrder="0"/>
    </xf>
    <xf borderId="0" fillId="9" fontId="24" numFmtId="0" xfId="0" applyFont="1"/>
    <xf borderId="0" fillId="9" fontId="4" numFmtId="3" xfId="0" applyAlignment="1" applyFont="1" applyNumberFormat="1">
      <alignment horizontal="right"/>
    </xf>
    <xf borderId="0" fillId="9" fontId="4" numFmtId="0" xfId="0" applyAlignment="1" applyFont="1">
      <alignment horizontal="right"/>
    </xf>
    <xf borderId="0" fillId="8" fontId="28" numFmtId="0" xfId="0" applyAlignment="1" applyFont="1">
      <alignment readingOrder="0"/>
    </xf>
    <xf borderId="0" fillId="8" fontId="24" numFmtId="0" xfId="0" applyAlignment="1" applyFont="1">
      <alignment readingOrder="0"/>
    </xf>
    <xf borderId="0" fillId="8" fontId="24" numFmtId="0" xfId="0" applyAlignment="1" applyFont="1">
      <alignment horizontal="center" readingOrder="0"/>
    </xf>
    <xf borderId="0" fillId="8" fontId="22" numFmtId="0" xfId="0" applyAlignment="1" applyFont="1">
      <alignment horizontal="center" readingOrder="0"/>
    </xf>
    <xf borderId="0" fillId="8" fontId="4" numFmtId="0" xfId="0" applyAlignment="1" applyFont="1">
      <alignment horizontal="center" readingOrder="0"/>
    </xf>
    <xf borderId="0" fillId="8" fontId="24" numFmtId="0" xfId="0" applyFont="1"/>
    <xf borderId="0" fillId="8" fontId="4" numFmtId="3" xfId="0" applyAlignment="1" applyFont="1" applyNumberFormat="1">
      <alignment horizontal="right"/>
    </xf>
    <xf borderId="0" fillId="8" fontId="4" numFmtId="0" xfId="0" applyAlignment="1" applyFont="1">
      <alignment horizontal="right"/>
    </xf>
    <xf borderId="0" fillId="8" fontId="28" numFmtId="0" xfId="0" applyFont="1"/>
    <xf borderId="0" fillId="8" fontId="24" numFmtId="0" xfId="0" applyAlignment="1" applyFont="1">
      <alignment horizontal="center"/>
    </xf>
    <xf borderId="0" fillId="9" fontId="28" numFmtId="0" xfId="0" applyFont="1"/>
    <xf borderId="0" fillId="8" fontId="5" numFmtId="0" xfId="0" applyAlignment="1" applyFont="1">
      <alignment readingOrder="0"/>
    </xf>
    <xf borderId="0" fillId="9" fontId="5" numFmtId="0" xfId="0" applyAlignment="1" applyFont="1">
      <alignment readingOrder="0"/>
    </xf>
    <xf borderId="0" fillId="7" fontId="29" numFmtId="0" xfId="0" applyFont="1"/>
  </cellXfs>
  <cellStyles count="1">
    <cellStyle xfId="0" name="Normal" builtinId="0"/>
  </cellStyles>
  <dxfs count="19">
    <dxf>
      <font/>
      <fill>
        <patternFill patternType="solid">
          <fgColor rgb="FF0C343D"/>
          <bgColor rgb="FF0C343D"/>
        </patternFill>
      </fill>
      <border/>
    </dxf>
    <dxf>
      <font/>
      <fill>
        <patternFill patternType="solid">
          <fgColor rgb="FF134F5C"/>
          <bgColor rgb="FF134F5C"/>
        </patternFill>
      </fill>
      <border/>
    </dxf>
    <dxf>
      <font/>
      <fill>
        <patternFill patternType="solid">
          <fgColor rgb="FF073763"/>
          <bgColor rgb="FF073763"/>
        </patternFill>
      </fill>
      <border/>
    </dxf>
    <dxf>
      <font/>
      <fill>
        <patternFill patternType="solid">
          <fgColor rgb="FF0B5394"/>
          <bgColor rgb="FF0B5394"/>
        </patternFill>
      </fill>
      <border/>
    </dxf>
    <dxf>
      <font/>
      <fill>
        <patternFill patternType="solid">
          <fgColor rgb="FF4C1130"/>
          <bgColor rgb="FF4C1130"/>
        </patternFill>
      </fill>
      <border/>
    </dxf>
    <dxf>
      <font>
        <color rgb="FF666666"/>
      </font>
      <fill>
        <patternFill patternType="solid">
          <fgColor rgb="FF300202"/>
          <bgColor rgb="FF300202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E69138"/>
          <bgColor rgb="FFE69138"/>
        </patternFill>
      </fill>
      <border/>
    </dxf>
    <dxf>
      <font/>
      <fill>
        <patternFill patternType="solid">
          <fgColor rgb="FF1B1B1B"/>
          <bgColor rgb="FF1B1B1B"/>
        </patternFill>
      </fill>
      <border/>
    </dxf>
    <dxf>
      <font/>
      <fill>
        <patternFill patternType="solid">
          <fgColor rgb="FF222222"/>
          <bgColor rgb="FF222222"/>
        </patternFill>
      </fill>
      <border/>
    </dxf>
    <dxf>
      <font/>
      <fill>
        <patternFill patternType="solid">
          <fgColor rgb="FF22331D"/>
          <bgColor rgb="FF22331D"/>
        </patternFill>
      </fill>
      <border/>
    </dxf>
    <dxf>
      <font>
        <b/>
        <color rgb="FFB6D7A8"/>
      </font>
      <fill>
        <patternFill patternType="solid">
          <fgColor rgb="FF274E13"/>
          <bgColor rgb="FF274E13"/>
        </patternFill>
      </fill>
      <border/>
    </dxf>
    <dxf>
      <font>
        <color rgb="FFB7B7B7"/>
      </font>
      <fill>
        <patternFill patternType="solid">
          <fgColor rgb="FF22331D"/>
          <bgColor rgb="FF22331D"/>
        </patternFill>
      </fill>
      <border/>
    </dxf>
    <dxf>
      <font>
        <color rgb="FFCCCCCC"/>
      </font>
      <fill>
        <patternFill patternType="solid">
          <fgColor rgb="FF660000"/>
          <bgColor rgb="FF660000"/>
        </patternFill>
      </fill>
      <border/>
    </dxf>
    <dxf>
      <font>
        <strike/>
        <color rgb="FF000000"/>
      </font>
      <fill>
        <patternFill patternType="none"/>
      </fill>
      <border/>
    </dxf>
    <dxf>
      <font>
        <color rgb="FF38761D"/>
      </font>
      <fill>
        <patternFill patternType="none"/>
      </fill>
      <border/>
    </dxf>
    <dxf>
      <font>
        <color rgb="FF434343"/>
      </font>
      <fill>
        <patternFill patternType="none"/>
      </fill>
      <border/>
    </dxf>
    <dxf>
      <font>
        <color rgb="FF783F04"/>
      </font>
      <fill>
        <patternFill patternType="none"/>
      </fill>
      <border/>
    </dxf>
  </dxfs>
  <tableStyles count="4">
    <tableStyle count="3" pivot="0" name="Colonization-style">
      <tableStyleElement dxfId="8" type="headerRow"/>
      <tableStyleElement dxfId="9" type="firstRowStripe"/>
      <tableStyleElement dxfId="10" type="secondRowStripe"/>
    </tableStyle>
    <tableStyle count="3" pivot="0" name="Shoppinglist-style">
      <tableStyleElement dxfId="8" type="headerRow"/>
      <tableStyleElement dxfId="9" type="firstRowStripe"/>
      <tableStyleElement dxfId="10" type="secondRowStripe"/>
    </tableStyle>
    <tableStyle count="3" pivot="0" name="Stats-only-style">
      <tableStyleElement dxfId="8" type="headerRow"/>
      <tableStyleElement dxfId="9" type="firstRowStripe"/>
      <tableStyleElement dxfId="10" type="secondRowStripe"/>
    </tableStyle>
    <tableStyle count="3" pivot="0" name="SystemPlanner-style">
      <tableStyleElement dxfId="8" type="headerRow"/>
      <tableStyleElement dxfId="9" type="firstRowStripe"/>
      <tableStyleElement dxfId="10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1:CB70" displayName="Table_1" name="Table_1" id="1">
  <tableColumns count="8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  <tableColumn name="Column55" id="55"/>
    <tableColumn name="Column56" id="56"/>
    <tableColumn name="Column57" id="57"/>
    <tableColumn name="Column58" id="58"/>
    <tableColumn name="Column59" id="59"/>
    <tableColumn name="Column60" id="60"/>
    <tableColumn name="Column61" id="61"/>
    <tableColumn name="Column62" id="62"/>
    <tableColumn name="Column63" id="63"/>
    <tableColumn name="Column64" id="64"/>
    <tableColumn name="Column65" id="65"/>
    <tableColumn name="Column66" id="66"/>
    <tableColumn name="Column67" id="67"/>
    <tableColumn name="Column68" id="68"/>
    <tableColumn name="Column69" id="69"/>
    <tableColumn name="Column70" id="70"/>
    <tableColumn name="Column71" id="71"/>
    <tableColumn name="Column72" id="72"/>
    <tableColumn name="Column73" id="73"/>
    <tableColumn name="Column74" id="74"/>
    <tableColumn name="Column75" id="75"/>
    <tableColumn name="Column76" id="76"/>
    <tableColumn name="Column77" id="77"/>
    <tableColumn name="Column78" id="78"/>
    <tableColumn name="Column79" id="79"/>
    <tableColumn name="Column80" id="80"/>
  </tableColumns>
  <tableStyleInfo name="Colonization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headerRowCount="0" ref="A1:CB580" displayName="Table_2" name="Table_2" id="2">
  <tableColumns count="8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  <tableColumn name="Column55" id="55"/>
    <tableColumn name="Column56" id="56"/>
    <tableColumn name="Column57" id="57"/>
    <tableColumn name="Column58" id="58"/>
    <tableColumn name="Column59" id="59"/>
    <tableColumn name="Column60" id="60"/>
    <tableColumn name="Column61" id="61"/>
    <tableColumn name="Column62" id="62"/>
    <tableColumn name="Column63" id="63"/>
    <tableColumn name="Column64" id="64"/>
    <tableColumn name="Column65" id="65"/>
    <tableColumn name="Column66" id="66"/>
    <tableColumn name="Column67" id="67"/>
    <tableColumn name="Column68" id="68"/>
    <tableColumn name="Column69" id="69"/>
    <tableColumn name="Column70" id="70"/>
    <tableColumn name="Column71" id="71"/>
    <tableColumn name="Column72" id="72"/>
    <tableColumn name="Column73" id="73"/>
    <tableColumn name="Column74" id="74"/>
    <tableColumn name="Column75" id="75"/>
    <tableColumn name="Column76" id="76"/>
    <tableColumn name="Column77" id="77"/>
    <tableColumn name="Column78" id="78"/>
    <tableColumn name="Column79" id="79"/>
    <tableColumn name="Column80" id="80"/>
  </tableColumns>
  <tableStyleInfo name="Shoppinglist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3.xml><?xml version="1.0" encoding="utf-8"?>
<table xmlns="http://schemas.openxmlformats.org/spreadsheetml/2006/main" headerRowCount="0" ref="A1:W70" displayName="Table_3" name="Table_3" id="3">
  <tableColumns count="23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</tableColumns>
  <tableStyleInfo name="Stats-only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4.xml><?xml version="1.0" encoding="utf-8"?>
<table xmlns="http://schemas.openxmlformats.org/spreadsheetml/2006/main" headerRowCount="0" ref="A1:X255" displayName="Table_4" name="Table_4" id="4">
  <tableColumns count="2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</tableColumns>
  <tableStyleInfo name="SystemPlanner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i.imgur.com/11wEGYq.png" TargetMode="External"/><Relationship Id="rId2" Type="http://schemas.openxmlformats.org/officeDocument/2006/relationships/drawing" Target="../drawings/drawing4.xml"/><Relationship Id="rId4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3.75"/>
    <col customWidth="1" min="2" max="2" width="7.25"/>
    <col customWidth="1" min="3" max="3" width="11.63"/>
    <col customWidth="1" min="4" max="4" width="18.25"/>
    <col customWidth="1" min="5" max="5" width="17.88"/>
    <col customWidth="1" min="6" max="6" width="29.25"/>
    <col customWidth="1" min="7" max="7" width="31.13"/>
    <col customWidth="1" min="8" max="9" width="12.0"/>
    <col customWidth="1" min="10" max="10" width="3.75"/>
    <col customWidth="1" min="11" max="11" width="13.38"/>
    <col customWidth="1" min="12" max="13" width="9.38"/>
    <col customWidth="1" min="14" max="14" width="14.25"/>
    <col customWidth="1" min="15" max="19" width="10.38"/>
    <col customWidth="1" min="20" max="20" width="1.63"/>
    <col customWidth="1" min="21" max="23" width="12.88"/>
    <col customWidth="1" min="24" max="24" width="1.63"/>
    <col customWidth="1" min="25" max="43" width="10.63"/>
    <col customWidth="1" min="44" max="44" width="1.88"/>
    <col customWidth="1" min="45" max="79" width="10.63"/>
    <col customWidth="1" min="80" max="80" width="77.1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4" t="s">
        <v>10</v>
      </c>
      <c r="L1" s="5" t="s">
        <v>11</v>
      </c>
      <c r="M1" s="5" t="s">
        <v>12</v>
      </c>
      <c r="N1" s="6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8"/>
      <c r="U1" s="9" t="s">
        <v>19</v>
      </c>
      <c r="V1" s="10" t="s">
        <v>20</v>
      </c>
      <c r="W1" s="10" t="s">
        <v>21</v>
      </c>
      <c r="X1" s="8"/>
      <c r="Y1" s="11" t="s">
        <v>22</v>
      </c>
      <c r="Z1" s="12" t="s">
        <v>23</v>
      </c>
      <c r="AA1" s="12" t="s">
        <v>24</v>
      </c>
      <c r="AB1" s="13" t="s">
        <v>25</v>
      </c>
      <c r="AC1" s="13" t="s">
        <v>26</v>
      </c>
      <c r="AD1" s="13" t="s">
        <v>27</v>
      </c>
      <c r="AE1" s="13" t="s">
        <v>28</v>
      </c>
      <c r="AF1" s="13" t="s">
        <v>29</v>
      </c>
      <c r="AG1" s="13" t="s">
        <v>30</v>
      </c>
      <c r="AH1" s="13" t="s">
        <v>31</v>
      </c>
      <c r="AI1" s="13" t="s">
        <v>32</v>
      </c>
      <c r="AJ1" s="13" t="s">
        <v>33</v>
      </c>
      <c r="AK1" s="13" t="s">
        <v>34</v>
      </c>
      <c r="AL1" s="13" t="s">
        <v>35</v>
      </c>
      <c r="AM1" s="13" t="s">
        <v>36</v>
      </c>
      <c r="AN1" s="13" t="s">
        <v>37</v>
      </c>
      <c r="AO1" s="13" t="s">
        <v>38</v>
      </c>
      <c r="AP1" s="13" t="s">
        <v>39</v>
      </c>
      <c r="AQ1" s="13" t="s">
        <v>40</v>
      </c>
      <c r="AR1" s="8"/>
      <c r="AS1" s="13" t="s">
        <v>41</v>
      </c>
      <c r="AT1" s="13" t="s">
        <v>42</v>
      </c>
      <c r="AU1" s="13" t="s">
        <v>43</v>
      </c>
      <c r="AV1" s="13" t="s">
        <v>44</v>
      </c>
      <c r="AW1" s="13" t="s">
        <v>45</v>
      </c>
      <c r="AX1" s="13" t="s">
        <v>46</v>
      </c>
      <c r="AY1" s="13" t="s">
        <v>47</v>
      </c>
      <c r="AZ1" s="13" t="s">
        <v>48</v>
      </c>
      <c r="BA1" s="13" t="s">
        <v>49</v>
      </c>
      <c r="BB1" s="13" t="s">
        <v>50</v>
      </c>
      <c r="BC1" s="13" t="s">
        <v>51</v>
      </c>
      <c r="BD1" s="13" t="s">
        <v>52</v>
      </c>
      <c r="BE1" s="13" t="s">
        <v>53</v>
      </c>
      <c r="BF1" s="13" t="s">
        <v>54</v>
      </c>
      <c r="BG1" s="13" t="s">
        <v>55</v>
      </c>
      <c r="BH1" s="13" t="s">
        <v>56</v>
      </c>
      <c r="BI1" s="13" t="s">
        <v>57</v>
      </c>
      <c r="BJ1" s="13" t="s">
        <v>58</v>
      </c>
      <c r="BK1" s="13" t="s">
        <v>59</v>
      </c>
      <c r="BL1" s="13" t="s">
        <v>60</v>
      </c>
      <c r="BM1" s="13" t="s">
        <v>61</v>
      </c>
      <c r="BN1" s="13" t="s">
        <v>62</v>
      </c>
      <c r="BO1" s="13" t="s">
        <v>63</v>
      </c>
      <c r="BP1" s="13" t="s">
        <v>64</v>
      </c>
      <c r="BQ1" s="13" t="s">
        <v>65</v>
      </c>
      <c r="BR1" s="13" t="s">
        <v>66</v>
      </c>
      <c r="BS1" s="13" t="s">
        <v>67</v>
      </c>
      <c r="BT1" s="13" t="s">
        <v>68</v>
      </c>
      <c r="BU1" s="13" t="s">
        <v>69</v>
      </c>
      <c r="BV1" s="13" t="s">
        <v>70</v>
      </c>
      <c r="BW1" s="13" t="s">
        <v>71</v>
      </c>
      <c r="BX1" s="13" t="s">
        <v>72</v>
      </c>
      <c r="BY1" s="13" t="s">
        <v>73</v>
      </c>
      <c r="BZ1" s="13" t="s">
        <v>74</v>
      </c>
      <c r="CA1" s="13" t="s">
        <v>75</v>
      </c>
      <c r="CB1" s="2" t="s">
        <v>76</v>
      </c>
    </row>
    <row r="2">
      <c r="A2" s="14">
        <v>2.0</v>
      </c>
      <c r="B2" s="15" t="s">
        <v>77</v>
      </c>
      <c r="C2" s="15" t="s">
        <v>78</v>
      </c>
      <c r="D2" s="15" t="s">
        <v>79</v>
      </c>
      <c r="E2" s="15" t="s">
        <v>80</v>
      </c>
      <c r="F2" s="15" t="s">
        <v>81</v>
      </c>
      <c r="G2" s="15"/>
      <c r="H2" s="15" t="s">
        <v>82</v>
      </c>
      <c r="I2" s="15" t="s">
        <v>83</v>
      </c>
      <c r="J2" s="14" t="s">
        <v>84</v>
      </c>
      <c r="K2" s="16" t="s">
        <v>85</v>
      </c>
      <c r="L2" s="17">
        <v>1.0</v>
      </c>
      <c r="M2" s="17">
        <v>0.0</v>
      </c>
      <c r="N2" s="18"/>
      <c r="O2" s="17">
        <v>-2.0</v>
      </c>
      <c r="P2" s="17">
        <v>1.0</v>
      </c>
      <c r="Q2" s="17">
        <v>2.0</v>
      </c>
      <c r="R2" s="14">
        <v>3.0</v>
      </c>
      <c r="S2" s="14">
        <v>2.0</v>
      </c>
      <c r="T2" s="19"/>
      <c r="U2" s="20">
        <f t="shared" ref="U2:U55" si="1">SUM(Y2:CA2)</f>
        <v>53723</v>
      </c>
      <c r="V2" s="21">
        <f t="shared" ref="V2:V55" si="2">ROUNDUP(U2/784)</f>
        <v>69</v>
      </c>
      <c r="W2" s="21">
        <f t="shared" ref="W2:W55" si="3">ROUNDUP(U2/400)</f>
        <v>135</v>
      </c>
      <c r="X2" s="19"/>
      <c r="Y2" s="22">
        <v>3781.0</v>
      </c>
      <c r="Z2" s="23">
        <v>1609.0</v>
      </c>
      <c r="AA2" s="23">
        <v>1207.0</v>
      </c>
      <c r="AB2" s="24">
        <v>11261.0</v>
      </c>
      <c r="AC2" s="24">
        <v>644.0</v>
      </c>
      <c r="AD2" s="24">
        <v>1046.0</v>
      </c>
      <c r="AE2" s="24">
        <v>161.0</v>
      </c>
      <c r="AF2" s="24">
        <v>282.0</v>
      </c>
      <c r="AG2" s="24">
        <v>10055.0</v>
      </c>
      <c r="AH2" s="24">
        <v>644.0</v>
      </c>
      <c r="AI2" s="24">
        <v>14076.0</v>
      </c>
      <c r="AJ2" s="24">
        <v>8205.0</v>
      </c>
      <c r="AK2" s="24">
        <v>145.0</v>
      </c>
      <c r="AL2" s="24">
        <v>25.0</v>
      </c>
      <c r="AM2" s="24">
        <v>242.0</v>
      </c>
      <c r="AN2" s="24">
        <v>145.0</v>
      </c>
      <c r="AO2" s="24">
        <v>25.0</v>
      </c>
      <c r="AP2" s="24">
        <v>65.0</v>
      </c>
      <c r="AQ2" s="24">
        <v>105.0</v>
      </c>
      <c r="AR2" s="19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15"/>
    </row>
    <row r="3">
      <c r="A3" s="14">
        <v>2.0</v>
      </c>
      <c r="B3" s="15" t="s">
        <v>77</v>
      </c>
      <c r="C3" s="15" t="s">
        <v>78</v>
      </c>
      <c r="D3" s="15" t="s">
        <v>86</v>
      </c>
      <c r="E3" s="15" t="s">
        <v>86</v>
      </c>
      <c r="F3" s="15" t="s">
        <v>87</v>
      </c>
      <c r="G3" s="15"/>
      <c r="H3" s="15" t="s">
        <v>82</v>
      </c>
      <c r="I3" s="15" t="s">
        <v>83</v>
      </c>
      <c r="J3" s="14" t="s">
        <v>84</v>
      </c>
      <c r="K3" s="16" t="s">
        <v>88</v>
      </c>
      <c r="L3" s="17">
        <v>1.0</v>
      </c>
      <c r="M3" s="17">
        <v>0.0</v>
      </c>
      <c r="N3" s="18"/>
      <c r="O3" s="17">
        <v>-1.0</v>
      </c>
      <c r="P3" s="17">
        <v>3.0</v>
      </c>
      <c r="Q3" s="17">
        <v>5.0</v>
      </c>
      <c r="R3" s="14">
        <v>-4.0</v>
      </c>
      <c r="S3" s="14">
        <v>7.0</v>
      </c>
      <c r="T3" s="19"/>
      <c r="U3" s="20">
        <f t="shared" si="1"/>
        <v>53723</v>
      </c>
      <c r="V3" s="21">
        <f t="shared" si="2"/>
        <v>69</v>
      </c>
      <c r="W3" s="21">
        <f t="shared" si="3"/>
        <v>135</v>
      </c>
      <c r="X3" s="19"/>
      <c r="Y3" s="22">
        <v>3781.0</v>
      </c>
      <c r="Z3" s="23">
        <v>1609.0</v>
      </c>
      <c r="AA3" s="23">
        <v>1207.0</v>
      </c>
      <c r="AB3" s="24">
        <v>11261.0</v>
      </c>
      <c r="AC3" s="24">
        <v>644.0</v>
      </c>
      <c r="AD3" s="24">
        <v>1046.0</v>
      </c>
      <c r="AE3" s="24">
        <v>161.0</v>
      </c>
      <c r="AF3" s="24">
        <v>282.0</v>
      </c>
      <c r="AG3" s="24">
        <v>10055.0</v>
      </c>
      <c r="AH3" s="24">
        <v>644.0</v>
      </c>
      <c r="AI3" s="24">
        <v>14076.0</v>
      </c>
      <c r="AJ3" s="24">
        <v>8205.0</v>
      </c>
      <c r="AK3" s="24">
        <v>145.0</v>
      </c>
      <c r="AL3" s="24">
        <v>25.0</v>
      </c>
      <c r="AM3" s="24">
        <v>242.0</v>
      </c>
      <c r="AN3" s="24">
        <v>145.0</v>
      </c>
      <c r="AO3" s="24">
        <v>25.0</v>
      </c>
      <c r="AP3" s="24">
        <v>65.0</v>
      </c>
      <c r="AQ3" s="24">
        <v>105.0</v>
      </c>
      <c r="AR3" s="19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15"/>
    </row>
    <row r="4">
      <c r="A4" s="14">
        <v>3.0</v>
      </c>
      <c r="B4" s="15" t="s">
        <v>77</v>
      </c>
      <c r="C4" s="15" t="s">
        <v>78</v>
      </c>
      <c r="D4" s="15" t="s">
        <v>89</v>
      </c>
      <c r="E4" s="15" t="s">
        <v>90</v>
      </c>
      <c r="F4" s="15" t="s">
        <v>89</v>
      </c>
      <c r="G4" s="15"/>
      <c r="H4" s="15" t="s">
        <v>91</v>
      </c>
      <c r="I4" s="15"/>
      <c r="J4" s="14" t="s">
        <v>84</v>
      </c>
      <c r="K4" s="16" t="s">
        <v>85</v>
      </c>
      <c r="L4" s="17">
        <v>5.0</v>
      </c>
      <c r="M4" s="17">
        <v>1.0</v>
      </c>
      <c r="N4" s="18"/>
      <c r="O4" s="26">
        <v>-3.0</v>
      </c>
      <c r="P4" s="17">
        <v>6.0</v>
      </c>
      <c r="Q4" s="17">
        <v>7.0</v>
      </c>
      <c r="R4" s="14">
        <v>5.0</v>
      </c>
      <c r="S4" s="14">
        <v>8.0</v>
      </c>
      <c r="T4" s="19"/>
      <c r="U4" s="20">
        <f t="shared" si="1"/>
        <v>209122</v>
      </c>
      <c r="V4" s="21">
        <f t="shared" si="2"/>
        <v>267</v>
      </c>
      <c r="W4" s="21">
        <f t="shared" si="3"/>
        <v>523</v>
      </c>
      <c r="X4" s="19"/>
      <c r="Y4" s="22">
        <v>15124.0</v>
      </c>
      <c r="Z4" s="23">
        <v>6436.0</v>
      </c>
      <c r="AA4" s="23">
        <v>4828.0</v>
      </c>
      <c r="AB4" s="24">
        <v>45044.0</v>
      </c>
      <c r="AC4" s="24">
        <v>1288.0</v>
      </c>
      <c r="AD4" s="24">
        <v>2092.0</v>
      </c>
      <c r="AE4" s="24">
        <v>322.0</v>
      </c>
      <c r="AF4" s="24">
        <v>564.0</v>
      </c>
      <c r="AG4" s="24">
        <v>40220.0</v>
      </c>
      <c r="AH4" s="24">
        <v>2576.0</v>
      </c>
      <c r="AI4" s="24">
        <v>56304.0</v>
      </c>
      <c r="AJ4" s="24">
        <v>32820.0</v>
      </c>
      <c r="AK4" s="24">
        <v>290.0</v>
      </c>
      <c r="AL4" s="24">
        <v>50.0</v>
      </c>
      <c r="AM4" s="24">
        <v>484.0</v>
      </c>
      <c r="AN4" s="24">
        <v>290.0</v>
      </c>
      <c r="AO4" s="24">
        <v>50.0</v>
      </c>
      <c r="AP4" s="24">
        <v>130.0</v>
      </c>
      <c r="AQ4" s="24">
        <v>210.0</v>
      </c>
      <c r="AR4" s="19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15"/>
    </row>
    <row r="5">
      <c r="A5" s="14">
        <v>3.0</v>
      </c>
      <c r="B5" s="15" t="s">
        <v>77</v>
      </c>
      <c r="C5" s="15" t="s">
        <v>78</v>
      </c>
      <c r="D5" s="15" t="s">
        <v>92</v>
      </c>
      <c r="E5" s="15" t="s">
        <v>93</v>
      </c>
      <c r="F5" s="15" t="s">
        <v>94</v>
      </c>
      <c r="G5" s="15"/>
      <c r="H5" s="15" t="s">
        <v>91</v>
      </c>
      <c r="I5" s="15"/>
      <c r="J5" s="14" t="s">
        <v>84</v>
      </c>
      <c r="K5" s="16" t="s">
        <v>85</v>
      </c>
      <c r="L5" s="17">
        <v>5.0</v>
      </c>
      <c r="M5" s="17">
        <v>1.0</v>
      </c>
      <c r="N5" s="18"/>
      <c r="O5" s="17">
        <v>-3.0</v>
      </c>
      <c r="P5" s="17">
        <v>6.0</v>
      </c>
      <c r="Q5" s="17">
        <v>7.0</v>
      </c>
      <c r="R5" s="14">
        <v>5.0</v>
      </c>
      <c r="S5" s="14">
        <v>8.0</v>
      </c>
      <c r="T5" s="19"/>
      <c r="U5" s="20">
        <f t="shared" si="1"/>
        <v>209122</v>
      </c>
      <c r="V5" s="21">
        <f t="shared" si="2"/>
        <v>267</v>
      </c>
      <c r="W5" s="21">
        <f t="shared" si="3"/>
        <v>523</v>
      </c>
      <c r="X5" s="19"/>
      <c r="Y5" s="22">
        <v>15124.0</v>
      </c>
      <c r="Z5" s="23">
        <v>6436.0</v>
      </c>
      <c r="AA5" s="23">
        <v>4828.0</v>
      </c>
      <c r="AB5" s="24">
        <v>45044.0</v>
      </c>
      <c r="AC5" s="24">
        <v>1288.0</v>
      </c>
      <c r="AD5" s="24">
        <v>2092.0</v>
      </c>
      <c r="AE5" s="24">
        <v>322.0</v>
      </c>
      <c r="AF5" s="24">
        <v>564.0</v>
      </c>
      <c r="AG5" s="24">
        <v>40220.0</v>
      </c>
      <c r="AH5" s="24">
        <v>2576.0</v>
      </c>
      <c r="AI5" s="24">
        <v>56304.0</v>
      </c>
      <c r="AJ5" s="24">
        <v>32820.0</v>
      </c>
      <c r="AK5" s="24">
        <v>290.0</v>
      </c>
      <c r="AL5" s="24">
        <v>50.0</v>
      </c>
      <c r="AM5" s="24">
        <v>484.0</v>
      </c>
      <c r="AN5" s="24">
        <v>290.0</v>
      </c>
      <c r="AO5" s="24">
        <v>50.0</v>
      </c>
      <c r="AP5" s="24">
        <v>130.0</v>
      </c>
      <c r="AQ5" s="24">
        <v>210.0</v>
      </c>
      <c r="AR5" s="19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15"/>
    </row>
    <row r="6">
      <c r="A6" s="14">
        <v>1.0</v>
      </c>
      <c r="B6" s="15" t="s">
        <v>77</v>
      </c>
      <c r="C6" s="15" t="s">
        <v>95</v>
      </c>
      <c r="D6" s="15" t="s">
        <v>96</v>
      </c>
      <c r="E6" s="15" t="s">
        <v>96</v>
      </c>
      <c r="F6" s="15" t="s">
        <v>97</v>
      </c>
      <c r="G6" s="15"/>
      <c r="H6" s="15"/>
      <c r="I6" s="15" t="s">
        <v>98</v>
      </c>
      <c r="J6" s="14" t="s">
        <v>99</v>
      </c>
      <c r="K6" s="16" t="s">
        <v>85</v>
      </c>
      <c r="L6" s="17">
        <v>0.0</v>
      </c>
      <c r="M6" s="17">
        <v>0.0</v>
      </c>
      <c r="N6" s="18"/>
      <c r="O6" s="17">
        <v>-1.0</v>
      </c>
      <c r="P6" s="27"/>
      <c r="Q6" s="17">
        <v>2.0</v>
      </c>
      <c r="R6" s="14">
        <v>5.0</v>
      </c>
      <c r="S6" s="28"/>
      <c r="T6" s="19"/>
      <c r="U6" s="20">
        <f t="shared" si="1"/>
        <v>18988</v>
      </c>
      <c r="V6" s="21">
        <f t="shared" si="2"/>
        <v>25</v>
      </c>
      <c r="W6" s="21">
        <f t="shared" si="3"/>
        <v>48</v>
      </c>
      <c r="X6" s="19"/>
      <c r="Y6" s="22">
        <v>1553.0</v>
      </c>
      <c r="Z6" s="23">
        <v>621.0</v>
      </c>
      <c r="AA6" s="23">
        <v>497.0</v>
      </c>
      <c r="AB6" s="24">
        <v>3912.0</v>
      </c>
      <c r="AC6" s="24">
        <v>311.0</v>
      </c>
      <c r="AD6" s="24">
        <v>497.0</v>
      </c>
      <c r="AE6" s="24">
        <v>56.0</v>
      </c>
      <c r="AF6" s="24">
        <v>100.0</v>
      </c>
      <c r="AG6" s="24">
        <v>515.0</v>
      </c>
      <c r="AH6" s="24">
        <v>218.0</v>
      </c>
      <c r="AI6" s="24">
        <v>5588.0</v>
      </c>
      <c r="AJ6" s="24">
        <v>4843.0</v>
      </c>
      <c r="AK6" s="24">
        <v>50.0</v>
      </c>
      <c r="AL6" s="24">
        <v>13.0</v>
      </c>
      <c r="AM6" s="24">
        <v>94.0</v>
      </c>
      <c r="AN6" s="24">
        <v>50.0</v>
      </c>
      <c r="AO6" s="24">
        <v>13.0</v>
      </c>
      <c r="AP6" s="24">
        <v>19.0</v>
      </c>
      <c r="AQ6" s="24">
        <v>38.0</v>
      </c>
      <c r="AR6" s="19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15"/>
    </row>
    <row r="7">
      <c r="A7" s="14">
        <v>1.0</v>
      </c>
      <c r="B7" s="15" t="s">
        <v>77</v>
      </c>
      <c r="C7" s="15" t="s">
        <v>95</v>
      </c>
      <c r="D7" s="15" t="s">
        <v>100</v>
      </c>
      <c r="E7" s="15" t="s">
        <v>100</v>
      </c>
      <c r="F7" s="15" t="s">
        <v>101</v>
      </c>
      <c r="G7" s="15"/>
      <c r="H7" s="15"/>
      <c r="I7" s="15" t="s">
        <v>98</v>
      </c>
      <c r="J7" s="14" t="s">
        <v>99</v>
      </c>
      <c r="K7" s="16" t="s">
        <v>102</v>
      </c>
      <c r="L7" s="17">
        <v>0.0</v>
      </c>
      <c r="M7" s="17">
        <v>0.0</v>
      </c>
      <c r="N7" s="18"/>
      <c r="O7" s="27"/>
      <c r="P7" s="17">
        <v>3.0</v>
      </c>
      <c r="Q7" s="27"/>
      <c r="R7" s="28"/>
      <c r="S7" s="14">
        <v>2.0</v>
      </c>
      <c r="T7" s="19"/>
      <c r="U7" s="20">
        <f t="shared" si="1"/>
        <v>18987</v>
      </c>
      <c r="V7" s="21">
        <f t="shared" si="2"/>
        <v>25</v>
      </c>
      <c r="W7" s="21">
        <f t="shared" si="3"/>
        <v>48</v>
      </c>
      <c r="X7" s="19"/>
      <c r="Y7" s="22">
        <v>1553.0</v>
      </c>
      <c r="Z7" s="23">
        <v>621.0</v>
      </c>
      <c r="AA7" s="23">
        <v>497.0</v>
      </c>
      <c r="AB7" s="24">
        <v>3912.0</v>
      </c>
      <c r="AC7" s="24">
        <v>311.0</v>
      </c>
      <c r="AD7" s="24">
        <v>497.0</v>
      </c>
      <c r="AE7" s="24">
        <v>56.0</v>
      </c>
      <c r="AF7" s="24">
        <v>100.0</v>
      </c>
      <c r="AG7" s="24">
        <v>515.0</v>
      </c>
      <c r="AH7" s="24">
        <v>217.0</v>
      </c>
      <c r="AI7" s="24">
        <v>5588.0</v>
      </c>
      <c r="AJ7" s="24">
        <v>4843.0</v>
      </c>
      <c r="AK7" s="24">
        <v>50.0</v>
      </c>
      <c r="AL7" s="24">
        <v>13.0</v>
      </c>
      <c r="AM7" s="24">
        <v>94.0</v>
      </c>
      <c r="AN7" s="24">
        <v>50.0</v>
      </c>
      <c r="AO7" s="24">
        <v>13.0</v>
      </c>
      <c r="AP7" s="24">
        <v>19.0</v>
      </c>
      <c r="AQ7" s="24">
        <v>38.0</v>
      </c>
      <c r="AR7" s="19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15"/>
    </row>
    <row r="8">
      <c r="A8" s="14">
        <v>1.0</v>
      </c>
      <c r="B8" s="15" t="s">
        <v>77</v>
      </c>
      <c r="C8" s="15" t="s">
        <v>95</v>
      </c>
      <c r="D8" s="15" t="s">
        <v>103</v>
      </c>
      <c r="E8" s="15" t="s">
        <v>104</v>
      </c>
      <c r="F8" s="15" t="s">
        <v>105</v>
      </c>
      <c r="G8" s="15"/>
      <c r="H8" s="15"/>
      <c r="I8" s="15" t="s">
        <v>98</v>
      </c>
      <c r="J8" s="14" t="s">
        <v>99</v>
      </c>
      <c r="K8" s="16" t="s">
        <v>85</v>
      </c>
      <c r="L8" s="17">
        <v>0.0</v>
      </c>
      <c r="M8" s="17">
        <v>0.0</v>
      </c>
      <c r="N8" s="18" t="s">
        <v>106</v>
      </c>
      <c r="O8" s="17">
        <v>-2.0</v>
      </c>
      <c r="P8" s="27"/>
      <c r="Q8" s="17">
        <v>2.0</v>
      </c>
      <c r="R8" s="28"/>
      <c r="S8" s="28"/>
      <c r="T8" s="19"/>
      <c r="U8" s="20">
        <f t="shared" si="1"/>
        <v>18988</v>
      </c>
      <c r="V8" s="21">
        <f t="shared" si="2"/>
        <v>25</v>
      </c>
      <c r="W8" s="21">
        <f t="shared" si="3"/>
        <v>48</v>
      </c>
      <c r="X8" s="19"/>
      <c r="Y8" s="22">
        <v>1553.0</v>
      </c>
      <c r="Z8" s="23">
        <v>621.0</v>
      </c>
      <c r="AA8" s="23">
        <v>497.0</v>
      </c>
      <c r="AB8" s="24">
        <v>3912.0</v>
      </c>
      <c r="AC8" s="24">
        <v>311.0</v>
      </c>
      <c r="AD8" s="24">
        <v>497.0</v>
      </c>
      <c r="AE8" s="24">
        <v>56.0</v>
      </c>
      <c r="AF8" s="24">
        <v>100.0</v>
      </c>
      <c r="AG8" s="24">
        <v>515.0</v>
      </c>
      <c r="AH8" s="24">
        <v>218.0</v>
      </c>
      <c r="AI8" s="24">
        <v>5588.0</v>
      </c>
      <c r="AJ8" s="24">
        <v>4843.0</v>
      </c>
      <c r="AK8" s="24">
        <v>50.0</v>
      </c>
      <c r="AL8" s="24">
        <v>13.0</v>
      </c>
      <c r="AM8" s="24">
        <v>94.0</v>
      </c>
      <c r="AN8" s="24">
        <v>50.0</v>
      </c>
      <c r="AO8" s="24">
        <v>13.0</v>
      </c>
      <c r="AP8" s="24">
        <v>19.0</v>
      </c>
      <c r="AQ8" s="24">
        <v>38.0</v>
      </c>
      <c r="AR8" s="19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9"/>
    </row>
    <row r="9">
      <c r="A9" s="14">
        <v>1.0</v>
      </c>
      <c r="B9" s="15" t="s">
        <v>77</v>
      </c>
      <c r="C9" s="15" t="s">
        <v>95</v>
      </c>
      <c r="D9" s="15" t="s">
        <v>107</v>
      </c>
      <c r="E9" s="15" t="s">
        <v>107</v>
      </c>
      <c r="F9" s="15" t="s">
        <v>108</v>
      </c>
      <c r="G9" s="15"/>
      <c r="H9" s="15"/>
      <c r="I9" s="15" t="s">
        <v>98</v>
      </c>
      <c r="J9" s="14" t="s">
        <v>99</v>
      </c>
      <c r="K9" s="16" t="s">
        <v>85</v>
      </c>
      <c r="L9" s="17">
        <v>0.0</v>
      </c>
      <c r="M9" s="17">
        <v>0.0</v>
      </c>
      <c r="N9" s="18"/>
      <c r="O9" s="17">
        <v>-1.0</v>
      </c>
      <c r="P9" s="27"/>
      <c r="Q9" s="17">
        <v>1.0</v>
      </c>
      <c r="R9" s="14">
        <v>1.0</v>
      </c>
      <c r="S9" s="14">
        <v>1.0</v>
      </c>
      <c r="T9" s="19"/>
      <c r="U9" s="20">
        <f t="shared" si="1"/>
        <v>18988</v>
      </c>
      <c r="V9" s="21">
        <f t="shared" si="2"/>
        <v>25</v>
      </c>
      <c r="W9" s="21">
        <f t="shared" si="3"/>
        <v>48</v>
      </c>
      <c r="X9" s="19"/>
      <c r="Y9" s="22">
        <v>1553.0</v>
      </c>
      <c r="Z9" s="23">
        <v>621.0</v>
      </c>
      <c r="AA9" s="23">
        <v>497.0</v>
      </c>
      <c r="AB9" s="24">
        <v>3912.0</v>
      </c>
      <c r="AC9" s="24">
        <v>311.0</v>
      </c>
      <c r="AD9" s="24">
        <v>497.0</v>
      </c>
      <c r="AE9" s="24">
        <v>56.0</v>
      </c>
      <c r="AF9" s="24">
        <v>100.0</v>
      </c>
      <c r="AG9" s="24">
        <v>515.0</v>
      </c>
      <c r="AH9" s="24">
        <v>218.0</v>
      </c>
      <c r="AI9" s="24">
        <v>5588.0</v>
      </c>
      <c r="AJ9" s="24">
        <v>4843.0</v>
      </c>
      <c r="AK9" s="24">
        <v>50.0</v>
      </c>
      <c r="AL9" s="24">
        <v>13.0</v>
      </c>
      <c r="AM9" s="24">
        <v>94.0</v>
      </c>
      <c r="AN9" s="24">
        <v>50.0</v>
      </c>
      <c r="AO9" s="24">
        <v>13.0</v>
      </c>
      <c r="AP9" s="24">
        <v>19.0</v>
      </c>
      <c r="AQ9" s="24">
        <v>38.0</v>
      </c>
      <c r="AR9" s="19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15"/>
    </row>
    <row r="10">
      <c r="A10" s="14">
        <v>1.0</v>
      </c>
      <c r="B10" s="15" t="s">
        <v>77</v>
      </c>
      <c r="C10" s="15" t="s">
        <v>95</v>
      </c>
      <c r="D10" s="15" t="s">
        <v>109</v>
      </c>
      <c r="E10" s="15" t="s">
        <v>109</v>
      </c>
      <c r="F10" s="15" t="s">
        <v>110</v>
      </c>
      <c r="G10" s="15"/>
      <c r="H10" s="15"/>
      <c r="I10" s="15" t="s">
        <v>98</v>
      </c>
      <c r="J10" s="14" t="s">
        <v>99</v>
      </c>
      <c r="K10" s="16" t="s">
        <v>111</v>
      </c>
      <c r="L10" s="17">
        <v>1.0</v>
      </c>
      <c r="M10" s="17">
        <v>0.0</v>
      </c>
      <c r="N10" s="30"/>
      <c r="O10" s="27"/>
      <c r="P10" s="17">
        <v>3.0</v>
      </c>
      <c r="Q10" s="27"/>
      <c r="R10" s="28"/>
      <c r="S10" s="28"/>
      <c r="T10" s="19"/>
      <c r="U10" s="20">
        <f t="shared" si="1"/>
        <v>18988</v>
      </c>
      <c r="V10" s="21">
        <f t="shared" si="2"/>
        <v>25</v>
      </c>
      <c r="W10" s="21">
        <f t="shared" si="3"/>
        <v>48</v>
      </c>
      <c r="X10" s="19"/>
      <c r="Y10" s="22">
        <v>1553.0</v>
      </c>
      <c r="Z10" s="23">
        <v>621.0</v>
      </c>
      <c r="AA10" s="23">
        <v>497.0</v>
      </c>
      <c r="AB10" s="24">
        <v>3912.0</v>
      </c>
      <c r="AC10" s="24">
        <v>311.0</v>
      </c>
      <c r="AD10" s="24">
        <v>497.0</v>
      </c>
      <c r="AE10" s="24">
        <v>56.0</v>
      </c>
      <c r="AF10" s="24">
        <v>100.0</v>
      </c>
      <c r="AG10" s="24">
        <v>515.0</v>
      </c>
      <c r="AH10" s="24">
        <v>218.0</v>
      </c>
      <c r="AI10" s="24">
        <v>5588.0</v>
      </c>
      <c r="AJ10" s="24">
        <v>4843.0</v>
      </c>
      <c r="AK10" s="24">
        <v>50.0</v>
      </c>
      <c r="AL10" s="24">
        <v>13.0</v>
      </c>
      <c r="AM10" s="24">
        <v>94.0</v>
      </c>
      <c r="AN10" s="24">
        <v>50.0</v>
      </c>
      <c r="AO10" s="24">
        <v>13.0</v>
      </c>
      <c r="AP10" s="24">
        <v>19.0</v>
      </c>
      <c r="AQ10" s="24">
        <v>38.0</v>
      </c>
      <c r="AR10" s="19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9"/>
    </row>
    <row r="11">
      <c r="A11" s="14">
        <v>1.0</v>
      </c>
      <c r="B11" s="15" t="s">
        <v>77</v>
      </c>
      <c r="C11" s="15" t="s">
        <v>95</v>
      </c>
      <c r="D11" s="15" t="s">
        <v>112</v>
      </c>
      <c r="E11" s="15" t="s">
        <v>112</v>
      </c>
      <c r="F11" s="15" t="s">
        <v>113</v>
      </c>
      <c r="G11" s="15"/>
      <c r="H11" s="15"/>
      <c r="I11" s="15" t="s">
        <v>98</v>
      </c>
      <c r="J11" s="14" t="s">
        <v>99</v>
      </c>
      <c r="K11" s="16" t="s">
        <v>114</v>
      </c>
      <c r="L11" s="17">
        <v>1.0</v>
      </c>
      <c r="M11" s="17">
        <v>0.0</v>
      </c>
      <c r="N11" s="18"/>
      <c r="O11" s="17">
        <v>2.0</v>
      </c>
      <c r="P11" s="27"/>
      <c r="Q11" s="27"/>
      <c r="R11" s="28"/>
      <c r="S11" s="28"/>
      <c r="T11" s="19"/>
      <c r="U11" s="20">
        <f t="shared" si="1"/>
        <v>18988</v>
      </c>
      <c r="V11" s="21">
        <f t="shared" si="2"/>
        <v>25</v>
      </c>
      <c r="W11" s="21">
        <f t="shared" si="3"/>
        <v>48</v>
      </c>
      <c r="X11" s="19"/>
      <c r="Y11" s="22">
        <v>1553.0</v>
      </c>
      <c r="Z11" s="23">
        <v>621.0</v>
      </c>
      <c r="AA11" s="23">
        <v>497.0</v>
      </c>
      <c r="AB11" s="24">
        <v>3912.0</v>
      </c>
      <c r="AC11" s="24">
        <v>311.0</v>
      </c>
      <c r="AD11" s="24">
        <v>497.0</v>
      </c>
      <c r="AE11" s="24">
        <v>56.0</v>
      </c>
      <c r="AF11" s="24">
        <v>100.0</v>
      </c>
      <c r="AG11" s="24">
        <v>515.0</v>
      </c>
      <c r="AH11" s="24">
        <v>218.0</v>
      </c>
      <c r="AI11" s="24">
        <v>5588.0</v>
      </c>
      <c r="AJ11" s="24">
        <v>4843.0</v>
      </c>
      <c r="AK11" s="24">
        <v>50.0</v>
      </c>
      <c r="AL11" s="24">
        <v>13.0</v>
      </c>
      <c r="AM11" s="24">
        <v>94.0</v>
      </c>
      <c r="AN11" s="24">
        <v>50.0</v>
      </c>
      <c r="AO11" s="24">
        <v>13.0</v>
      </c>
      <c r="AP11" s="24">
        <v>19.0</v>
      </c>
      <c r="AQ11" s="24">
        <v>38.0</v>
      </c>
      <c r="AR11" s="19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15"/>
    </row>
    <row r="12">
      <c r="A12" s="14">
        <v>1.0</v>
      </c>
      <c r="B12" s="15" t="s">
        <v>77</v>
      </c>
      <c r="C12" s="15" t="s">
        <v>115</v>
      </c>
      <c r="D12" s="15" t="s">
        <v>116</v>
      </c>
      <c r="E12" s="15" t="s">
        <v>117</v>
      </c>
      <c r="F12" s="15" t="s">
        <v>118</v>
      </c>
      <c r="G12" s="15" t="s">
        <v>119</v>
      </c>
      <c r="H12" s="15"/>
      <c r="I12" s="15" t="s">
        <v>98</v>
      </c>
      <c r="J12" s="14" t="s">
        <v>120</v>
      </c>
      <c r="K12" s="16"/>
      <c r="L12" s="27"/>
      <c r="M12" s="27"/>
      <c r="N12" s="18"/>
      <c r="O12" s="27"/>
      <c r="P12" s="27"/>
      <c r="Q12" s="17">
        <v>1.0</v>
      </c>
      <c r="R12" s="14">
        <v>1.0</v>
      </c>
      <c r="S12" s="14">
        <v>1.0</v>
      </c>
      <c r="T12" s="19"/>
      <c r="U12" s="20">
        <f t="shared" si="1"/>
        <v>6721</v>
      </c>
      <c r="V12" s="21">
        <f t="shared" si="2"/>
        <v>9</v>
      </c>
      <c r="W12" s="21">
        <f t="shared" si="3"/>
        <v>17</v>
      </c>
      <c r="X12" s="19"/>
      <c r="Y12" s="31">
        <v>678.0</v>
      </c>
      <c r="Z12" s="23">
        <v>22.0</v>
      </c>
      <c r="AA12" s="23">
        <v>85.0</v>
      </c>
      <c r="AB12" s="25"/>
      <c r="AC12" s="24">
        <v>106.0</v>
      </c>
      <c r="AD12" s="24">
        <v>170.0</v>
      </c>
      <c r="AE12" s="24">
        <v>34.0</v>
      </c>
      <c r="AF12" s="24">
        <v>60.0</v>
      </c>
      <c r="AG12" s="24">
        <v>1322.0</v>
      </c>
      <c r="AH12" s="24">
        <v>85.0</v>
      </c>
      <c r="AI12" s="24">
        <v>2542.0</v>
      </c>
      <c r="AJ12" s="24">
        <v>1525.0</v>
      </c>
      <c r="AK12" s="24">
        <v>22.0</v>
      </c>
      <c r="AL12" s="25"/>
      <c r="AM12" s="24">
        <v>26.0</v>
      </c>
      <c r="AN12" s="24">
        <v>9.0</v>
      </c>
      <c r="AO12" s="25"/>
      <c r="AP12" s="24">
        <v>9.0</v>
      </c>
      <c r="AQ12" s="24">
        <v>13.0</v>
      </c>
      <c r="AR12" s="19"/>
      <c r="AS12" s="24"/>
      <c r="AT12" s="24"/>
      <c r="AU12" s="24"/>
      <c r="AV12" s="24"/>
      <c r="AW12" s="24"/>
      <c r="AX12" s="24"/>
      <c r="AY12" s="24"/>
      <c r="AZ12" s="24">
        <v>13.0</v>
      </c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15" t="s">
        <v>121</v>
      </c>
    </row>
    <row r="13">
      <c r="A13" s="14">
        <v>1.0</v>
      </c>
      <c r="B13" s="15" t="s">
        <v>77</v>
      </c>
      <c r="C13" s="15" t="s">
        <v>115</v>
      </c>
      <c r="D13" s="15" t="s">
        <v>122</v>
      </c>
      <c r="E13" s="15" t="s">
        <v>123</v>
      </c>
      <c r="F13" s="15" t="s">
        <v>124</v>
      </c>
      <c r="G13" s="15"/>
      <c r="H13" s="15"/>
      <c r="I13" s="15" t="s">
        <v>98</v>
      </c>
      <c r="J13" s="14" t="s">
        <v>120</v>
      </c>
      <c r="K13" s="32"/>
      <c r="L13" s="27"/>
      <c r="M13" s="27"/>
      <c r="N13" s="18"/>
      <c r="O13" s="17">
        <v>1.0</v>
      </c>
      <c r="P13" s="17">
        <v>3.0</v>
      </c>
      <c r="Q13" s="27"/>
      <c r="R13" s="28"/>
      <c r="S13" s="28"/>
      <c r="T13" s="19"/>
      <c r="U13" s="20">
        <f t="shared" si="1"/>
        <v>6721</v>
      </c>
      <c r="V13" s="21">
        <f t="shared" si="2"/>
        <v>9</v>
      </c>
      <c r="W13" s="21">
        <f t="shared" si="3"/>
        <v>17</v>
      </c>
      <c r="X13" s="19"/>
      <c r="Y13" s="22">
        <v>678.0</v>
      </c>
      <c r="Z13" s="23">
        <v>22.0</v>
      </c>
      <c r="AA13" s="23">
        <v>85.0</v>
      </c>
      <c r="AB13" s="25"/>
      <c r="AC13" s="24">
        <v>106.0</v>
      </c>
      <c r="AD13" s="24">
        <v>170.0</v>
      </c>
      <c r="AE13" s="24">
        <v>34.0</v>
      </c>
      <c r="AF13" s="24">
        <v>60.0</v>
      </c>
      <c r="AG13" s="24">
        <v>1322.0</v>
      </c>
      <c r="AH13" s="24">
        <v>85.0</v>
      </c>
      <c r="AI13" s="24">
        <v>2542.0</v>
      </c>
      <c r="AJ13" s="24">
        <v>1525.0</v>
      </c>
      <c r="AK13" s="24">
        <v>22.0</v>
      </c>
      <c r="AL13" s="25"/>
      <c r="AM13" s="24">
        <v>26.0</v>
      </c>
      <c r="AN13" s="24">
        <v>9.0</v>
      </c>
      <c r="AO13" s="25"/>
      <c r="AP13" s="24">
        <v>9.0</v>
      </c>
      <c r="AQ13" s="24">
        <v>13.0</v>
      </c>
      <c r="AR13" s="19"/>
      <c r="AS13" s="24"/>
      <c r="AT13" s="24"/>
      <c r="AU13" s="24"/>
      <c r="AV13" s="24"/>
      <c r="AW13" s="24"/>
      <c r="AX13" s="24"/>
      <c r="AY13" s="24"/>
      <c r="AZ13" s="24">
        <v>13.0</v>
      </c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15"/>
    </row>
    <row r="14">
      <c r="A14" s="14">
        <v>1.0</v>
      </c>
      <c r="B14" s="15" t="s">
        <v>77</v>
      </c>
      <c r="C14" s="15" t="s">
        <v>115</v>
      </c>
      <c r="D14" s="15" t="s">
        <v>125</v>
      </c>
      <c r="E14" s="15" t="s">
        <v>126</v>
      </c>
      <c r="F14" s="15" t="s">
        <v>127</v>
      </c>
      <c r="G14" s="15"/>
      <c r="H14" s="15"/>
      <c r="I14" s="15" t="s">
        <v>98</v>
      </c>
      <c r="J14" s="14" t="s">
        <v>120</v>
      </c>
      <c r="K14" s="32"/>
      <c r="L14" s="26"/>
      <c r="M14" s="26"/>
      <c r="N14" s="18" t="s">
        <v>128</v>
      </c>
      <c r="O14" s="27"/>
      <c r="P14" s="27"/>
      <c r="Q14" s="27"/>
      <c r="R14" s="14">
        <v>5.0</v>
      </c>
      <c r="S14" s="14">
        <v>1.0</v>
      </c>
      <c r="T14" s="19"/>
      <c r="U14" s="20">
        <f t="shared" si="1"/>
        <v>6722</v>
      </c>
      <c r="V14" s="21">
        <f t="shared" si="2"/>
        <v>9</v>
      </c>
      <c r="W14" s="21">
        <f t="shared" si="3"/>
        <v>17</v>
      </c>
      <c r="X14" s="19"/>
      <c r="Y14" s="22">
        <v>1071.0</v>
      </c>
      <c r="Z14" s="23">
        <v>173.0</v>
      </c>
      <c r="AA14" s="23">
        <v>77.0</v>
      </c>
      <c r="AB14" s="25"/>
      <c r="AC14" s="24">
        <v>192.0</v>
      </c>
      <c r="AD14" s="24">
        <v>230.0</v>
      </c>
      <c r="AE14" s="25"/>
      <c r="AF14" s="25"/>
      <c r="AG14" s="24">
        <v>842.0</v>
      </c>
      <c r="AH14" s="24">
        <v>46.0</v>
      </c>
      <c r="AI14" s="24">
        <v>1912.0</v>
      </c>
      <c r="AJ14" s="24">
        <v>1453.0</v>
      </c>
      <c r="AK14" s="24">
        <v>12.0</v>
      </c>
      <c r="AL14" s="25"/>
      <c r="AM14" s="24">
        <v>46.0</v>
      </c>
      <c r="AN14" s="24">
        <v>69.0</v>
      </c>
      <c r="AO14" s="25"/>
      <c r="AP14" s="24">
        <v>8.0</v>
      </c>
      <c r="AQ14" s="24">
        <v>31.0</v>
      </c>
      <c r="AR14" s="19"/>
      <c r="AS14" s="25"/>
      <c r="AT14" s="25"/>
      <c r="AU14" s="25"/>
      <c r="AV14" s="25"/>
      <c r="AW14" s="25"/>
      <c r="AX14" s="25"/>
      <c r="AY14" s="25"/>
      <c r="AZ14" s="25"/>
      <c r="BA14" s="24">
        <v>92.0</v>
      </c>
      <c r="BB14" s="24">
        <v>123.0</v>
      </c>
      <c r="BC14" s="24">
        <v>115.0</v>
      </c>
      <c r="BD14" s="24">
        <v>77.0</v>
      </c>
      <c r="BE14" s="24">
        <v>153.0</v>
      </c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15"/>
    </row>
    <row r="15">
      <c r="A15" s="14">
        <v>1.0</v>
      </c>
      <c r="B15" s="15" t="s">
        <v>77</v>
      </c>
      <c r="C15" s="15" t="s">
        <v>115</v>
      </c>
      <c r="D15" s="15" t="s">
        <v>129</v>
      </c>
      <c r="E15" s="15" t="s">
        <v>130</v>
      </c>
      <c r="F15" s="15" t="s">
        <v>131</v>
      </c>
      <c r="G15" s="15"/>
      <c r="H15" s="15"/>
      <c r="I15" s="15" t="s">
        <v>98</v>
      </c>
      <c r="J15" s="14" t="s">
        <v>120</v>
      </c>
      <c r="K15" s="32"/>
      <c r="L15" s="27"/>
      <c r="M15" s="27"/>
      <c r="N15" s="18" t="s">
        <v>106</v>
      </c>
      <c r="O15" s="17">
        <v>-4.0</v>
      </c>
      <c r="P15" s="17"/>
      <c r="Q15" s="17">
        <v>3.0</v>
      </c>
      <c r="R15" s="28"/>
      <c r="S15" s="28"/>
      <c r="T15" s="19"/>
      <c r="U15" s="20">
        <f t="shared" si="1"/>
        <v>6721</v>
      </c>
      <c r="V15" s="21">
        <f t="shared" si="2"/>
        <v>9</v>
      </c>
      <c r="W15" s="21">
        <f t="shared" si="3"/>
        <v>17</v>
      </c>
      <c r="X15" s="19"/>
      <c r="Y15" s="22">
        <v>911.0</v>
      </c>
      <c r="Z15" s="23">
        <v>65.0</v>
      </c>
      <c r="AA15" s="23">
        <v>95.0</v>
      </c>
      <c r="AB15" s="25"/>
      <c r="AC15" s="24">
        <v>95.0</v>
      </c>
      <c r="AD15" s="24">
        <v>190.0</v>
      </c>
      <c r="AE15" s="25"/>
      <c r="AF15" s="25"/>
      <c r="AG15" s="24">
        <v>1233.0</v>
      </c>
      <c r="AH15" s="24">
        <v>57.0</v>
      </c>
      <c r="AI15" s="24">
        <v>1707.0</v>
      </c>
      <c r="AJ15" s="24">
        <v>1594.0</v>
      </c>
      <c r="AK15" s="24">
        <v>19.0</v>
      </c>
      <c r="AL15" s="25"/>
      <c r="AM15" s="24">
        <v>61.0</v>
      </c>
      <c r="AN15" s="24">
        <v>16.0</v>
      </c>
      <c r="AO15" s="25"/>
      <c r="AP15" s="24">
        <v>8.0</v>
      </c>
      <c r="AQ15" s="24">
        <v>16.0</v>
      </c>
      <c r="AR15" s="19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4">
        <v>380.0</v>
      </c>
      <c r="BG15" s="24"/>
      <c r="BH15" s="24">
        <v>228.0</v>
      </c>
      <c r="BI15" s="24">
        <v>23.0</v>
      </c>
      <c r="BJ15" s="24">
        <v>23.0</v>
      </c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15"/>
    </row>
    <row r="16">
      <c r="A16" s="14">
        <v>1.0</v>
      </c>
      <c r="B16" s="15" t="s">
        <v>77</v>
      </c>
      <c r="C16" s="15" t="s">
        <v>115</v>
      </c>
      <c r="D16" s="15" t="s">
        <v>132</v>
      </c>
      <c r="E16" s="15" t="s">
        <v>133</v>
      </c>
      <c r="F16" s="15" t="s">
        <v>134</v>
      </c>
      <c r="G16" s="15"/>
      <c r="H16" s="15"/>
      <c r="I16" s="15" t="s">
        <v>98</v>
      </c>
      <c r="J16" s="14" t="s">
        <v>120</v>
      </c>
      <c r="K16" s="32"/>
      <c r="L16" s="27"/>
      <c r="M16" s="27"/>
      <c r="N16" s="18" t="s">
        <v>88</v>
      </c>
      <c r="O16" s="17"/>
      <c r="P16" s="17"/>
      <c r="Q16" s="17">
        <v>3.0</v>
      </c>
      <c r="R16" s="14">
        <v>-2.0</v>
      </c>
      <c r="S16" s="28"/>
      <c r="T16" s="33"/>
      <c r="U16" s="20">
        <f t="shared" si="1"/>
        <v>6723</v>
      </c>
      <c r="V16" s="21">
        <f t="shared" si="2"/>
        <v>9</v>
      </c>
      <c r="W16" s="21">
        <f t="shared" si="3"/>
        <v>17</v>
      </c>
      <c r="X16" s="33"/>
      <c r="Y16" s="22">
        <v>1028.0</v>
      </c>
      <c r="Z16" s="23">
        <v>73.0</v>
      </c>
      <c r="AA16" s="23">
        <v>86.0</v>
      </c>
      <c r="AB16" s="25"/>
      <c r="AC16" s="24">
        <v>129.0</v>
      </c>
      <c r="AD16" s="24">
        <v>215.0</v>
      </c>
      <c r="AE16" s="25"/>
      <c r="AF16" s="25"/>
      <c r="AG16" s="24">
        <v>921.0</v>
      </c>
      <c r="AH16" s="24">
        <v>52.0</v>
      </c>
      <c r="AI16" s="24">
        <v>2141.0</v>
      </c>
      <c r="AJ16" s="24">
        <v>1628.0</v>
      </c>
      <c r="AK16" s="24">
        <v>13.0</v>
      </c>
      <c r="AL16" s="25"/>
      <c r="AM16" s="24">
        <v>52.0</v>
      </c>
      <c r="AN16" s="24">
        <v>18.0</v>
      </c>
      <c r="AO16" s="25"/>
      <c r="AP16" s="24">
        <v>9.0</v>
      </c>
      <c r="AQ16" s="24">
        <v>22.0</v>
      </c>
      <c r="AR16" s="33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4"/>
      <c r="BL16" s="24"/>
      <c r="BM16" s="24"/>
      <c r="BN16" s="24">
        <v>13.0</v>
      </c>
      <c r="BO16" s="24">
        <v>60.0</v>
      </c>
      <c r="BP16" s="24">
        <v>22.0</v>
      </c>
      <c r="BQ16" s="24">
        <v>172.0</v>
      </c>
      <c r="BR16" s="24">
        <v>26.0</v>
      </c>
      <c r="BS16" s="24">
        <v>43.0</v>
      </c>
      <c r="BT16" s="24"/>
      <c r="BU16" s="24"/>
      <c r="BV16" s="24"/>
      <c r="BW16" s="24"/>
      <c r="BX16" s="24"/>
      <c r="BY16" s="24"/>
      <c r="BZ16" s="24"/>
      <c r="CA16" s="24"/>
      <c r="CB16" s="15"/>
    </row>
    <row r="17">
      <c r="A17" s="14">
        <v>1.0</v>
      </c>
      <c r="B17" s="15" t="s">
        <v>77</v>
      </c>
      <c r="C17" s="15" t="s">
        <v>115</v>
      </c>
      <c r="D17" s="15" t="s">
        <v>135</v>
      </c>
      <c r="E17" s="15" t="s">
        <v>136</v>
      </c>
      <c r="F17" s="15" t="s">
        <v>137</v>
      </c>
      <c r="G17" s="15" t="s">
        <v>138</v>
      </c>
      <c r="H17" s="15"/>
      <c r="I17" s="15" t="s">
        <v>98</v>
      </c>
      <c r="J17" s="14" t="s">
        <v>120</v>
      </c>
      <c r="K17" s="32"/>
      <c r="L17" s="27"/>
      <c r="M17" s="27"/>
      <c r="N17" s="18" t="s">
        <v>111</v>
      </c>
      <c r="O17" s="17">
        <v>1.0</v>
      </c>
      <c r="P17" s="17"/>
      <c r="Q17" s="27"/>
      <c r="R17" s="28"/>
      <c r="S17" s="14">
        <v>1.0</v>
      </c>
      <c r="T17" s="19"/>
      <c r="U17" s="20">
        <f t="shared" si="1"/>
        <v>6721</v>
      </c>
      <c r="V17" s="21">
        <f t="shared" si="2"/>
        <v>9</v>
      </c>
      <c r="W17" s="21">
        <f t="shared" si="3"/>
        <v>17</v>
      </c>
      <c r="X17" s="19"/>
      <c r="Y17" s="22">
        <v>780.0</v>
      </c>
      <c r="Z17" s="23">
        <v>25.0</v>
      </c>
      <c r="AA17" s="23">
        <v>98.0</v>
      </c>
      <c r="AB17" s="25"/>
      <c r="AC17" s="24">
        <v>122.0</v>
      </c>
      <c r="AD17" s="24">
        <v>195.0</v>
      </c>
      <c r="AE17" s="24">
        <v>39.0</v>
      </c>
      <c r="AF17" s="24">
        <v>59.0</v>
      </c>
      <c r="AG17" s="24">
        <v>1033.0</v>
      </c>
      <c r="AH17" s="24">
        <v>88.0</v>
      </c>
      <c r="AI17" s="24">
        <v>2437.0</v>
      </c>
      <c r="AJ17" s="24">
        <v>1755.0</v>
      </c>
      <c r="AK17" s="24">
        <v>25.0</v>
      </c>
      <c r="AL17" s="25"/>
      <c r="AM17" s="24">
        <v>30.0</v>
      </c>
      <c r="AN17" s="24">
        <v>10.0</v>
      </c>
      <c r="AO17" s="25"/>
      <c r="AP17" s="24">
        <v>10.0</v>
      </c>
      <c r="AQ17" s="24">
        <v>15.0</v>
      </c>
      <c r="AR17" s="19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4"/>
      <c r="BU17" s="24"/>
      <c r="BV17" s="25"/>
      <c r="BW17" s="25"/>
      <c r="BX17" s="25"/>
      <c r="BY17" s="25"/>
      <c r="BZ17" s="25"/>
      <c r="CA17" s="25"/>
      <c r="CB17" s="15"/>
    </row>
    <row r="18">
      <c r="A18" s="14">
        <v>2.0</v>
      </c>
      <c r="B18" s="15" t="s">
        <v>77</v>
      </c>
      <c r="C18" s="15" t="s">
        <v>115</v>
      </c>
      <c r="D18" s="15" t="s">
        <v>114</v>
      </c>
      <c r="E18" s="15" t="s">
        <v>139</v>
      </c>
      <c r="F18" s="15" t="s">
        <v>140</v>
      </c>
      <c r="G18" s="15" t="s">
        <v>141</v>
      </c>
      <c r="H18" s="15" t="s">
        <v>98</v>
      </c>
      <c r="I18" s="15" t="s">
        <v>83</v>
      </c>
      <c r="J18" s="14" t="s">
        <v>120</v>
      </c>
      <c r="K18" s="16"/>
      <c r="L18" s="27"/>
      <c r="M18" s="27"/>
      <c r="N18" s="18" t="s">
        <v>114</v>
      </c>
      <c r="O18" s="17">
        <v>6.0</v>
      </c>
      <c r="P18" s="17"/>
      <c r="Q18" s="27"/>
      <c r="R18" s="28"/>
      <c r="S18" s="28"/>
      <c r="T18" s="19"/>
      <c r="U18" s="20">
        <f t="shared" si="1"/>
        <v>10080</v>
      </c>
      <c r="V18" s="21">
        <f t="shared" si="2"/>
        <v>13</v>
      </c>
      <c r="W18" s="21">
        <f t="shared" si="3"/>
        <v>26</v>
      </c>
      <c r="X18" s="19"/>
      <c r="Y18" s="22">
        <v>1424.0</v>
      </c>
      <c r="Z18" s="23">
        <v>238.0</v>
      </c>
      <c r="AA18" s="23">
        <v>238.0</v>
      </c>
      <c r="AB18" s="24">
        <v>356.0</v>
      </c>
      <c r="AC18" s="24">
        <v>178.0</v>
      </c>
      <c r="AD18" s="24">
        <v>416.0</v>
      </c>
      <c r="AE18" s="25"/>
      <c r="AF18" s="25"/>
      <c r="AG18" s="24">
        <v>1317.0</v>
      </c>
      <c r="AH18" s="24">
        <v>131.0</v>
      </c>
      <c r="AI18" s="24">
        <v>2966.0</v>
      </c>
      <c r="AJ18" s="24">
        <v>2373.0</v>
      </c>
      <c r="AK18" s="24">
        <v>42.0</v>
      </c>
      <c r="AL18" s="25"/>
      <c r="AM18" s="24">
        <v>107.0</v>
      </c>
      <c r="AN18" s="24">
        <v>48.0</v>
      </c>
      <c r="AO18" s="25"/>
      <c r="AP18" s="24">
        <v>18.0</v>
      </c>
      <c r="AQ18" s="24">
        <v>42.0</v>
      </c>
      <c r="AR18" s="19"/>
      <c r="AS18" s="24"/>
      <c r="AT18" s="24"/>
      <c r="AU18" s="24"/>
      <c r="AV18" s="24"/>
      <c r="AW18" s="24"/>
      <c r="AX18" s="24"/>
      <c r="AY18" s="24"/>
      <c r="AZ18" s="24">
        <v>18.0</v>
      </c>
      <c r="BA18" s="25"/>
      <c r="BB18" s="25"/>
      <c r="BC18" s="25"/>
      <c r="BD18" s="25"/>
      <c r="BE18" s="25"/>
      <c r="BF18" s="25"/>
      <c r="BG18" s="25"/>
      <c r="BH18" s="25"/>
      <c r="BI18" s="24">
        <v>30.0</v>
      </c>
      <c r="BJ18" s="24">
        <v>30.0</v>
      </c>
      <c r="BK18" s="25"/>
      <c r="BL18" s="25"/>
      <c r="BM18" s="25"/>
      <c r="BN18" s="25"/>
      <c r="BO18" s="25"/>
      <c r="BP18" s="25"/>
      <c r="BQ18" s="25"/>
      <c r="BR18" s="25"/>
      <c r="BS18" s="25"/>
      <c r="BT18" s="24">
        <v>24.0</v>
      </c>
      <c r="BU18" s="24">
        <v>48.0</v>
      </c>
      <c r="BV18" s="24">
        <v>36.0</v>
      </c>
      <c r="BW18" s="25"/>
      <c r="BX18" s="25"/>
      <c r="BY18" s="25"/>
      <c r="BZ18" s="25"/>
      <c r="CA18" s="25"/>
      <c r="CB18" s="15"/>
    </row>
    <row r="19">
      <c r="A19" s="14">
        <v>2.0</v>
      </c>
      <c r="B19" s="15" t="s">
        <v>77</v>
      </c>
      <c r="C19" s="15" t="s">
        <v>115</v>
      </c>
      <c r="D19" s="15" t="s">
        <v>142</v>
      </c>
      <c r="E19" s="15" t="s">
        <v>143</v>
      </c>
      <c r="F19" s="15" t="s">
        <v>144</v>
      </c>
      <c r="G19" s="15" t="s">
        <v>145</v>
      </c>
      <c r="H19" s="15" t="s">
        <v>98</v>
      </c>
      <c r="I19" s="15" t="s">
        <v>83</v>
      </c>
      <c r="J19" s="14" t="s">
        <v>120</v>
      </c>
      <c r="K19" s="32"/>
      <c r="L19" s="27"/>
      <c r="M19" s="27"/>
      <c r="N19" s="18" t="s">
        <v>114</v>
      </c>
      <c r="O19" s="17">
        <v>8.0</v>
      </c>
      <c r="P19" s="17"/>
      <c r="Q19" s="27"/>
      <c r="R19" s="14">
        <v>3.0</v>
      </c>
      <c r="S19" s="14">
        <v>2.0</v>
      </c>
      <c r="T19" s="33"/>
      <c r="U19" s="20">
        <f t="shared" si="1"/>
        <v>10082</v>
      </c>
      <c r="V19" s="21">
        <f t="shared" si="2"/>
        <v>13</v>
      </c>
      <c r="W19" s="21">
        <f t="shared" si="3"/>
        <v>26</v>
      </c>
      <c r="X19" s="33"/>
      <c r="Y19" s="22">
        <v>1458.0</v>
      </c>
      <c r="Z19" s="23">
        <v>31.0</v>
      </c>
      <c r="AA19" s="23">
        <v>122.0</v>
      </c>
      <c r="AB19" s="25"/>
      <c r="AC19" s="24">
        <v>183.0</v>
      </c>
      <c r="AD19" s="24">
        <v>243.0</v>
      </c>
      <c r="AE19" s="25"/>
      <c r="AF19" s="25"/>
      <c r="AG19" s="24">
        <v>1774.0</v>
      </c>
      <c r="AH19" s="24">
        <v>122.0</v>
      </c>
      <c r="AI19" s="24">
        <v>3645.0</v>
      </c>
      <c r="AJ19" s="24">
        <v>2309.0</v>
      </c>
      <c r="AK19" s="24">
        <v>31.0</v>
      </c>
      <c r="AL19" s="25"/>
      <c r="AM19" s="24">
        <v>37.0</v>
      </c>
      <c r="AN19" s="24">
        <v>13.0</v>
      </c>
      <c r="AO19" s="24">
        <v>19.0</v>
      </c>
      <c r="AP19" s="24">
        <v>13.0</v>
      </c>
      <c r="AQ19" s="24">
        <v>19.0</v>
      </c>
      <c r="AR19" s="33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4">
        <v>19.0</v>
      </c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4">
        <v>25.0</v>
      </c>
      <c r="BV19" s="24">
        <v>19.0</v>
      </c>
      <c r="BW19" s="25"/>
      <c r="BX19" s="25"/>
      <c r="BY19" s="25"/>
      <c r="BZ19" s="25"/>
      <c r="CA19" s="25"/>
      <c r="CB19" s="15"/>
    </row>
    <row r="20">
      <c r="A20" s="14">
        <v>2.0</v>
      </c>
      <c r="B20" s="15" t="s">
        <v>77</v>
      </c>
      <c r="C20" s="15" t="s">
        <v>115</v>
      </c>
      <c r="D20" s="15" t="s">
        <v>146</v>
      </c>
      <c r="E20" s="15" t="s">
        <v>147</v>
      </c>
      <c r="F20" s="15" t="s">
        <v>148</v>
      </c>
      <c r="G20" s="15"/>
      <c r="H20" s="15" t="s">
        <v>98</v>
      </c>
      <c r="I20" s="15" t="s">
        <v>83</v>
      </c>
      <c r="J20" s="14" t="s">
        <v>120</v>
      </c>
      <c r="K20" s="34"/>
      <c r="L20" s="26"/>
      <c r="M20" s="26"/>
      <c r="N20" s="18"/>
      <c r="O20" s="17">
        <v>2.0</v>
      </c>
      <c r="P20" s="17"/>
      <c r="Q20" s="27"/>
      <c r="R20" s="14">
        <v>6.0</v>
      </c>
      <c r="S20" s="14">
        <v>2.0</v>
      </c>
      <c r="T20" s="19"/>
      <c r="U20" s="20">
        <f t="shared" si="1"/>
        <v>10077</v>
      </c>
      <c r="V20" s="21">
        <f t="shared" si="2"/>
        <v>13</v>
      </c>
      <c r="W20" s="21">
        <f t="shared" si="3"/>
        <v>26</v>
      </c>
      <c r="X20" s="19"/>
      <c r="Y20" s="22">
        <v>1479.0</v>
      </c>
      <c r="Z20" s="23">
        <v>154.0</v>
      </c>
      <c r="AA20" s="23">
        <v>154.0</v>
      </c>
      <c r="AB20" s="25"/>
      <c r="AC20" s="24">
        <v>247.0</v>
      </c>
      <c r="AD20" s="24">
        <v>370.0</v>
      </c>
      <c r="AE20" s="25"/>
      <c r="AF20" s="25"/>
      <c r="AG20" s="24">
        <v>1959.0</v>
      </c>
      <c r="AH20" s="24">
        <v>93.0</v>
      </c>
      <c r="AI20" s="24">
        <v>3080.0</v>
      </c>
      <c r="AJ20" s="24">
        <v>2341.0</v>
      </c>
      <c r="AK20" s="24">
        <v>13.0</v>
      </c>
      <c r="AL20" s="25"/>
      <c r="AM20" s="24">
        <v>93.0</v>
      </c>
      <c r="AN20" s="24">
        <v>37.0</v>
      </c>
      <c r="AO20" s="24">
        <v>13.0</v>
      </c>
      <c r="AP20" s="24">
        <v>13.0</v>
      </c>
      <c r="AQ20" s="24">
        <v>31.0</v>
      </c>
      <c r="AR20" s="19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9"/>
    </row>
    <row r="21">
      <c r="A21" s="14">
        <v>2.0</v>
      </c>
      <c r="B21" s="15" t="s">
        <v>77</v>
      </c>
      <c r="C21" s="15" t="s">
        <v>115</v>
      </c>
      <c r="D21" s="15" t="s">
        <v>149</v>
      </c>
      <c r="E21" s="15" t="s">
        <v>150</v>
      </c>
      <c r="F21" s="15" t="s">
        <v>151</v>
      </c>
      <c r="G21" s="15"/>
      <c r="H21" s="15" t="s">
        <v>98</v>
      </c>
      <c r="I21" s="15" t="s">
        <v>83</v>
      </c>
      <c r="J21" s="14" t="s">
        <v>120</v>
      </c>
      <c r="K21" s="32"/>
      <c r="L21" s="27"/>
      <c r="M21" s="17"/>
      <c r="N21" s="18" t="s">
        <v>111</v>
      </c>
      <c r="O21" s="27"/>
      <c r="P21" s="17">
        <v>3.0</v>
      </c>
      <c r="Q21" s="27"/>
      <c r="R21" s="14">
        <v>5.0</v>
      </c>
      <c r="S21" s="28"/>
      <c r="T21" s="19"/>
      <c r="U21" s="20">
        <f t="shared" si="1"/>
        <v>10081</v>
      </c>
      <c r="V21" s="21">
        <f t="shared" si="2"/>
        <v>13</v>
      </c>
      <c r="W21" s="21">
        <f t="shared" si="3"/>
        <v>26</v>
      </c>
      <c r="X21" s="19"/>
      <c r="Y21" s="22">
        <v>1727.0</v>
      </c>
      <c r="Z21" s="23">
        <v>278.0</v>
      </c>
      <c r="AA21" s="23">
        <v>155.0</v>
      </c>
      <c r="AB21" s="25"/>
      <c r="AC21" s="24">
        <v>309.0</v>
      </c>
      <c r="AD21" s="24">
        <v>371.0</v>
      </c>
      <c r="AE21" s="25"/>
      <c r="AF21" s="25"/>
      <c r="AG21" s="24">
        <v>1357.0</v>
      </c>
      <c r="AH21" s="24">
        <v>112.0</v>
      </c>
      <c r="AI21" s="24">
        <v>3084.0</v>
      </c>
      <c r="AJ21" s="24">
        <v>2282.0</v>
      </c>
      <c r="AK21" s="24">
        <v>31.0</v>
      </c>
      <c r="AL21" s="24">
        <v>99.0</v>
      </c>
      <c r="AM21" s="24">
        <v>75.0</v>
      </c>
      <c r="AN21" s="24">
        <v>50.0</v>
      </c>
      <c r="AO21" s="25"/>
      <c r="AP21" s="24">
        <v>19.0</v>
      </c>
      <c r="AQ21" s="24">
        <v>38.0</v>
      </c>
      <c r="AR21" s="19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4"/>
      <c r="BL21" s="24"/>
      <c r="BM21" s="24"/>
      <c r="BN21" s="24">
        <v>25.0</v>
      </c>
      <c r="BO21" s="25"/>
      <c r="BP21" s="25"/>
      <c r="BQ21" s="25"/>
      <c r="BR21" s="25"/>
      <c r="BS21" s="25"/>
      <c r="BT21" s="24">
        <v>50.0</v>
      </c>
      <c r="BU21" s="24">
        <v>19.0</v>
      </c>
      <c r="BV21" s="25"/>
      <c r="BW21" s="25"/>
      <c r="BX21" s="25"/>
      <c r="BY21" s="25"/>
      <c r="BZ21" s="25"/>
      <c r="CA21" s="25"/>
      <c r="CB21" s="15"/>
    </row>
    <row r="22">
      <c r="A22" s="14">
        <v>2.0</v>
      </c>
      <c r="B22" s="15" t="s">
        <v>77</v>
      </c>
      <c r="C22" s="15" t="s">
        <v>115</v>
      </c>
      <c r="D22" s="15" t="s">
        <v>152</v>
      </c>
      <c r="E22" s="15" t="s">
        <v>153</v>
      </c>
      <c r="F22" s="15" t="s">
        <v>154</v>
      </c>
      <c r="G22" s="15" t="s">
        <v>155</v>
      </c>
      <c r="H22" s="15" t="s">
        <v>98</v>
      </c>
      <c r="I22" s="15" t="s">
        <v>83</v>
      </c>
      <c r="J22" s="14" t="s">
        <v>120</v>
      </c>
      <c r="K22" s="32"/>
      <c r="L22" s="27"/>
      <c r="M22" s="17"/>
      <c r="N22" s="18" t="s">
        <v>111</v>
      </c>
      <c r="O22" s="27"/>
      <c r="P22" s="17">
        <v>8.0</v>
      </c>
      <c r="Q22" s="27"/>
      <c r="R22" s="28"/>
      <c r="S22" s="14">
        <v>2.0</v>
      </c>
      <c r="T22" s="19"/>
      <c r="U22" s="20">
        <f t="shared" si="1"/>
        <v>10083</v>
      </c>
      <c r="V22" s="21">
        <f t="shared" si="2"/>
        <v>13</v>
      </c>
      <c r="W22" s="21">
        <f t="shared" si="3"/>
        <v>26</v>
      </c>
      <c r="X22" s="19"/>
      <c r="Y22" s="22">
        <v>1506.0</v>
      </c>
      <c r="Z22" s="23">
        <v>157.0</v>
      </c>
      <c r="AA22" s="23">
        <v>157.0</v>
      </c>
      <c r="AB22" s="25"/>
      <c r="AC22" s="24">
        <v>314.0</v>
      </c>
      <c r="AD22" s="24">
        <v>377.0</v>
      </c>
      <c r="AE22" s="24">
        <v>51.0</v>
      </c>
      <c r="AF22" s="24">
        <v>88.0</v>
      </c>
      <c r="AG22" s="24">
        <v>1380.0</v>
      </c>
      <c r="AH22" s="24">
        <v>126.0</v>
      </c>
      <c r="AI22" s="24">
        <v>3136.0</v>
      </c>
      <c r="AJ22" s="24">
        <v>2383.0</v>
      </c>
      <c r="AK22" s="24">
        <v>38.0</v>
      </c>
      <c r="AL22" s="24">
        <v>51.0</v>
      </c>
      <c r="AM22" s="24">
        <v>76.0</v>
      </c>
      <c r="AN22" s="24">
        <v>26.0</v>
      </c>
      <c r="AO22" s="25"/>
      <c r="AP22" s="24">
        <v>13.0</v>
      </c>
      <c r="AQ22" s="24">
        <v>38.0</v>
      </c>
      <c r="AR22" s="19"/>
      <c r="AS22" s="24"/>
      <c r="AT22" s="24"/>
      <c r="AU22" s="24"/>
      <c r="AV22" s="24"/>
      <c r="AW22" s="24"/>
      <c r="AX22" s="24"/>
      <c r="AY22" s="24"/>
      <c r="AZ22" s="24">
        <v>13.0</v>
      </c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4"/>
      <c r="BL22" s="24"/>
      <c r="BM22" s="24"/>
      <c r="BN22" s="24">
        <v>32.0</v>
      </c>
      <c r="BO22" s="25"/>
      <c r="BP22" s="25"/>
      <c r="BQ22" s="25"/>
      <c r="BR22" s="24">
        <v>26.0</v>
      </c>
      <c r="BS22" s="24">
        <v>38.0</v>
      </c>
      <c r="BT22" s="24">
        <v>13.0</v>
      </c>
      <c r="BU22" s="25"/>
      <c r="BV22" s="25"/>
      <c r="BW22" s="24">
        <v>44.0</v>
      </c>
      <c r="BX22" s="24"/>
      <c r="BY22" s="24"/>
      <c r="BZ22" s="24"/>
      <c r="CA22" s="24"/>
      <c r="CB22" s="15"/>
    </row>
    <row r="23">
      <c r="A23" s="14">
        <v>2.0</v>
      </c>
      <c r="B23" s="15" t="s">
        <v>77</v>
      </c>
      <c r="C23" s="15" t="s">
        <v>115</v>
      </c>
      <c r="D23" s="15" t="s">
        <v>156</v>
      </c>
      <c r="E23" s="15" t="s">
        <v>157</v>
      </c>
      <c r="F23" s="15" t="s">
        <v>158</v>
      </c>
      <c r="G23" s="15" t="s">
        <v>159</v>
      </c>
      <c r="H23" s="15" t="s">
        <v>98</v>
      </c>
      <c r="I23" s="15" t="s">
        <v>83</v>
      </c>
      <c r="J23" s="14" t="s">
        <v>120</v>
      </c>
      <c r="K23" s="32"/>
      <c r="L23" s="27"/>
      <c r="M23" s="26"/>
      <c r="N23" s="18" t="s">
        <v>160</v>
      </c>
      <c r="O23" s="17">
        <v>-3.0</v>
      </c>
      <c r="P23" s="27"/>
      <c r="Q23" s="17">
        <v>6.0</v>
      </c>
      <c r="R23" s="28"/>
      <c r="S23" s="14">
        <v>2.0</v>
      </c>
      <c r="T23" s="19"/>
      <c r="U23" s="20">
        <f t="shared" si="1"/>
        <v>10087</v>
      </c>
      <c r="V23" s="21">
        <f t="shared" si="2"/>
        <v>13</v>
      </c>
      <c r="W23" s="21">
        <f t="shared" si="3"/>
        <v>26</v>
      </c>
      <c r="X23" s="19"/>
      <c r="Y23" s="22">
        <v>1813.0</v>
      </c>
      <c r="Z23" s="23">
        <v>324.0</v>
      </c>
      <c r="AA23" s="23">
        <v>130.0</v>
      </c>
      <c r="AB23" s="25"/>
      <c r="AC23" s="24">
        <v>259.0</v>
      </c>
      <c r="AD23" s="24">
        <v>324.0</v>
      </c>
      <c r="AE23" s="25"/>
      <c r="AF23" s="25"/>
      <c r="AG23" s="24">
        <v>1269.0</v>
      </c>
      <c r="AH23" s="24">
        <v>78.0</v>
      </c>
      <c r="AI23" s="24">
        <v>2598.0</v>
      </c>
      <c r="AJ23" s="24">
        <v>1813.0</v>
      </c>
      <c r="AK23" s="24">
        <v>13.0</v>
      </c>
      <c r="AL23" s="25"/>
      <c r="AM23" s="25"/>
      <c r="AN23" s="24">
        <v>65.0</v>
      </c>
      <c r="AO23" s="25"/>
      <c r="AP23" s="24">
        <v>13.0</v>
      </c>
      <c r="AQ23" s="24">
        <v>39.0</v>
      </c>
      <c r="AR23" s="19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4">
        <v>389.0</v>
      </c>
      <c r="BG23" s="24">
        <v>259.0</v>
      </c>
      <c r="BH23" s="24">
        <v>195.0</v>
      </c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4">
        <v>78.0</v>
      </c>
      <c r="BY23" s="24">
        <v>39.0</v>
      </c>
      <c r="BZ23" s="24">
        <v>259.0</v>
      </c>
      <c r="CA23" s="24">
        <v>130.0</v>
      </c>
      <c r="CB23" s="15"/>
    </row>
    <row r="24">
      <c r="A24" s="14">
        <v>2.0</v>
      </c>
      <c r="B24" s="15" t="s">
        <v>77</v>
      </c>
      <c r="C24" s="15" t="s">
        <v>115</v>
      </c>
      <c r="D24" s="15" t="s">
        <v>161</v>
      </c>
      <c r="E24" s="15" t="s">
        <v>162</v>
      </c>
      <c r="F24" s="15" t="s">
        <v>163</v>
      </c>
      <c r="G24" s="15"/>
      <c r="H24" s="35" t="s">
        <v>98</v>
      </c>
      <c r="I24" s="15" t="s">
        <v>83</v>
      </c>
      <c r="J24" s="14" t="s">
        <v>120</v>
      </c>
      <c r="K24" s="32"/>
      <c r="L24" s="27"/>
      <c r="M24" s="26"/>
      <c r="N24" s="18" t="s">
        <v>160</v>
      </c>
      <c r="O24" s="17">
        <v>-2.0</v>
      </c>
      <c r="P24" s="27"/>
      <c r="Q24" s="17">
        <v>2.0</v>
      </c>
      <c r="R24" s="14">
        <v>3.0</v>
      </c>
      <c r="S24" s="28"/>
      <c r="T24" s="19"/>
      <c r="U24" s="20">
        <f t="shared" si="1"/>
        <v>10076</v>
      </c>
      <c r="V24" s="21">
        <f t="shared" si="2"/>
        <v>13</v>
      </c>
      <c r="W24" s="21">
        <f t="shared" si="3"/>
        <v>26</v>
      </c>
      <c r="X24" s="19"/>
      <c r="Y24" s="22">
        <v>1738.0</v>
      </c>
      <c r="Z24" s="23">
        <v>311.0</v>
      </c>
      <c r="AA24" s="23">
        <v>125.0</v>
      </c>
      <c r="AB24" s="25"/>
      <c r="AC24" s="24">
        <v>249.0</v>
      </c>
      <c r="AD24" s="24">
        <v>311.0</v>
      </c>
      <c r="AE24" s="25"/>
      <c r="AF24" s="25"/>
      <c r="AG24" s="24">
        <v>1217.0</v>
      </c>
      <c r="AH24" s="24">
        <v>75.0</v>
      </c>
      <c r="AI24" s="24">
        <v>2483.0</v>
      </c>
      <c r="AJ24" s="24">
        <v>1738.0</v>
      </c>
      <c r="AK24" s="24">
        <v>13.0</v>
      </c>
      <c r="AL24" s="25"/>
      <c r="AM24" s="25"/>
      <c r="AN24" s="24">
        <v>38.0</v>
      </c>
      <c r="AO24" s="25"/>
      <c r="AP24" s="24">
        <v>13.0</v>
      </c>
      <c r="AQ24" s="24">
        <v>38.0</v>
      </c>
      <c r="AR24" s="19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4">
        <v>497.0</v>
      </c>
      <c r="BG24" s="24">
        <v>621.0</v>
      </c>
      <c r="BH24" s="24">
        <v>311.0</v>
      </c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4">
        <v>38.0</v>
      </c>
      <c r="BY24" s="24">
        <v>19.0</v>
      </c>
      <c r="BZ24" s="24">
        <v>178.0</v>
      </c>
      <c r="CA24" s="24">
        <v>63.0</v>
      </c>
      <c r="CB24" s="15"/>
    </row>
    <row r="25">
      <c r="A25" s="14">
        <v>1.0</v>
      </c>
      <c r="B25" s="15" t="s">
        <v>164</v>
      </c>
      <c r="C25" s="15" t="s">
        <v>165</v>
      </c>
      <c r="D25" s="15" t="s">
        <v>95</v>
      </c>
      <c r="E25" s="15" t="s">
        <v>166</v>
      </c>
      <c r="F25" s="15" t="s">
        <v>167</v>
      </c>
      <c r="G25" s="29"/>
      <c r="H25" s="29"/>
      <c r="I25" s="15" t="s">
        <v>98</v>
      </c>
      <c r="J25" s="14" t="s">
        <v>84</v>
      </c>
      <c r="K25" s="16" t="s">
        <v>85</v>
      </c>
      <c r="L25" s="17">
        <v>2.0</v>
      </c>
      <c r="M25" s="17">
        <v>0.0</v>
      </c>
      <c r="N25" s="30"/>
      <c r="O25" s="17">
        <v>-2.0</v>
      </c>
      <c r="P25" s="27"/>
      <c r="Q25" s="27"/>
      <c r="R25" s="14">
        <v>3.0</v>
      </c>
      <c r="S25" s="28"/>
      <c r="T25" s="19"/>
      <c r="U25" s="20">
        <f t="shared" si="1"/>
        <v>36829</v>
      </c>
      <c r="V25" s="21">
        <f t="shared" si="2"/>
        <v>47</v>
      </c>
      <c r="W25" s="21">
        <f t="shared" si="3"/>
        <v>93</v>
      </c>
      <c r="X25" s="19"/>
      <c r="Y25" s="22">
        <v>2372.0</v>
      </c>
      <c r="Z25" s="36"/>
      <c r="AA25" s="23">
        <v>814.0</v>
      </c>
      <c r="AB25" s="24">
        <v>6776.0</v>
      </c>
      <c r="AC25" s="25"/>
      <c r="AD25" s="24">
        <v>678.0</v>
      </c>
      <c r="AE25" s="24">
        <v>102.0</v>
      </c>
      <c r="AF25" s="24">
        <v>136.0</v>
      </c>
      <c r="AG25" s="24">
        <v>7047.0</v>
      </c>
      <c r="AH25" s="24">
        <v>407.0</v>
      </c>
      <c r="AI25" s="24">
        <v>10164.0</v>
      </c>
      <c r="AJ25" s="24">
        <v>5760.0</v>
      </c>
      <c r="AK25" s="24">
        <v>102.0</v>
      </c>
      <c r="AL25" s="24">
        <v>48.0</v>
      </c>
      <c r="AM25" s="24">
        <v>136.0</v>
      </c>
      <c r="AN25" s="24">
        <v>95.0</v>
      </c>
      <c r="AO25" s="24">
        <v>34.0</v>
      </c>
      <c r="AP25" s="24">
        <v>68.0</v>
      </c>
      <c r="AQ25" s="25"/>
      <c r="AR25" s="19"/>
      <c r="AS25" s="24">
        <v>68.0</v>
      </c>
      <c r="AT25" s="24">
        <v>610.0</v>
      </c>
      <c r="AU25" s="24">
        <v>407.0</v>
      </c>
      <c r="AV25" s="24">
        <v>678.0</v>
      </c>
      <c r="AW25" s="24">
        <v>204.0</v>
      </c>
      <c r="AX25" s="24">
        <v>68.0</v>
      </c>
      <c r="AY25" s="24">
        <v>55.0</v>
      </c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9"/>
    </row>
    <row r="26">
      <c r="A26" s="14">
        <v>1.0</v>
      </c>
      <c r="B26" s="15" t="s">
        <v>164</v>
      </c>
      <c r="C26" s="15" t="s">
        <v>165</v>
      </c>
      <c r="D26" s="15" t="s">
        <v>95</v>
      </c>
      <c r="E26" s="15" t="s">
        <v>102</v>
      </c>
      <c r="F26" s="15" t="s">
        <v>168</v>
      </c>
      <c r="G26" s="15"/>
      <c r="H26" s="15"/>
      <c r="I26" s="15" t="s">
        <v>98</v>
      </c>
      <c r="J26" s="14" t="s">
        <v>84</v>
      </c>
      <c r="K26" s="16" t="s">
        <v>102</v>
      </c>
      <c r="L26" s="17">
        <v>1.0</v>
      </c>
      <c r="M26" s="17">
        <v>0.0</v>
      </c>
      <c r="N26" s="30"/>
      <c r="O26" s="17">
        <v>-1.0</v>
      </c>
      <c r="P26" s="27"/>
      <c r="Q26" s="17">
        <v>2.0</v>
      </c>
      <c r="R26" s="28"/>
      <c r="S26" s="28"/>
      <c r="T26" s="19"/>
      <c r="U26" s="20">
        <f t="shared" si="1"/>
        <v>36829</v>
      </c>
      <c r="V26" s="21">
        <f t="shared" si="2"/>
        <v>47</v>
      </c>
      <c r="W26" s="21">
        <f t="shared" si="3"/>
        <v>93</v>
      </c>
      <c r="X26" s="19"/>
      <c r="Y26" s="22">
        <v>2372.0</v>
      </c>
      <c r="Z26" s="36"/>
      <c r="AA26" s="23">
        <v>814.0</v>
      </c>
      <c r="AB26" s="24">
        <v>6776.0</v>
      </c>
      <c r="AC26" s="25"/>
      <c r="AD26" s="24">
        <v>678.0</v>
      </c>
      <c r="AE26" s="24">
        <v>102.0</v>
      </c>
      <c r="AF26" s="24">
        <v>136.0</v>
      </c>
      <c r="AG26" s="24">
        <v>7047.0</v>
      </c>
      <c r="AH26" s="24">
        <v>407.0</v>
      </c>
      <c r="AI26" s="24">
        <v>10164.0</v>
      </c>
      <c r="AJ26" s="24">
        <v>5760.0</v>
      </c>
      <c r="AK26" s="24">
        <v>102.0</v>
      </c>
      <c r="AL26" s="24">
        <v>48.0</v>
      </c>
      <c r="AM26" s="24">
        <v>136.0</v>
      </c>
      <c r="AN26" s="24">
        <v>95.0</v>
      </c>
      <c r="AO26" s="24">
        <v>34.0</v>
      </c>
      <c r="AP26" s="24">
        <v>68.0</v>
      </c>
      <c r="AQ26" s="25"/>
      <c r="AR26" s="19"/>
      <c r="AS26" s="24">
        <v>68.0</v>
      </c>
      <c r="AT26" s="24">
        <v>610.0</v>
      </c>
      <c r="AU26" s="24">
        <v>407.0</v>
      </c>
      <c r="AV26" s="24">
        <v>678.0</v>
      </c>
      <c r="AW26" s="24">
        <v>204.0</v>
      </c>
      <c r="AX26" s="24">
        <v>68.0</v>
      </c>
      <c r="AY26" s="24">
        <v>55.0</v>
      </c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15"/>
    </row>
    <row r="27">
      <c r="A27" s="14">
        <v>1.0</v>
      </c>
      <c r="B27" s="15" t="s">
        <v>164</v>
      </c>
      <c r="C27" s="15" t="s">
        <v>165</v>
      </c>
      <c r="D27" s="15" t="s">
        <v>95</v>
      </c>
      <c r="E27" s="15" t="s">
        <v>169</v>
      </c>
      <c r="F27" s="15" t="s">
        <v>170</v>
      </c>
      <c r="G27" s="15"/>
      <c r="H27" s="15"/>
      <c r="I27" s="15" t="s">
        <v>98</v>
      </c>
      <c r="J27" s="14" t="s">
        <v>84</v>
      </c>
      <c r="K27" s="16" t="s">
        <v>111</v>
      </c>
      <c r="L27" s="17">
        <v>1.0</v>
      </c>
      <c r="M27" s="17">
        <v>0.0</v>
      </c>
      <c r="N27" s="30"/>
      <c r="O27" s="17">
        <v>-1.0</v>
      </c>
      <c r="P27" s="17">
        <v>5.0</v>
      </c>
      <c r="Q27" s="27"/>
      <c r="R27" s="28"/>
      <c r="S27" s="14">
        <v>1.0</v>
      </c>
      <c r="T27" s="19"/>
      <c r="U27" s="20">
        <f t="shared" si="1"/>
        <v>36829</v>
      </c>
      <c r="V27" s="21">
        <f t="shared" si="2"/>
        <v>47</v>
      </c>
      <c r="W27" s="21">
        <f t="shared" si="3"/>
        <v>93</v>
      </c>
      <c r="X27" s="19"/>
      <c r="Y27" s="22">
        <v>2372.0</v>
      </c>
      <c r="Z27" s="36"/>
      <c r="AA27" s="23">
        <v>814.0</v>
      </c>
      <c r="AB27" s="24">
        <v>6776.0</v>
      </c>
      <c r="AC27" s="25"/>
      <c r="AD27" s="24">
        <v>678.0</v>
      </c>
      <c r="AE27" s="24">
        <v>102.0</v>
      </c>
      <c r="AF27" s="24">
        <v>136.0</v>
      </c>
      <c r="AG27" s="24">
        <v>7047.0</v>
      </c>
      <c r="AH27" s="24">
        <v>407.0</v>
      </c>
      <c r="AI27" s="24">
        <v>10164.0</v>
      </c>
      <c r="AJ27" s="24">
        <v>5760.0</v>
      </c>
      <c r="AK27" s="24">
        <v>102.0</v>
      </c>
      <c r="AL27" s="24">
        <v>48.0</v>
      </c>
      <c r="AM27" s="24">
        <v>136.0</v>
      </c>
      <c r="AN27" s="24">
        <v>95.0</v>
      </c>
      <c r="AO27" s="24">
        <v>34.0</v>
      </c>
      <c r="AP27" s="24">
        <v>68.0</v>
      </c>
      <c r="AQ27" s="25"/>
      <c r="AR27" s="19"/>
      <c r="AS27" s="24">
        <v>68.0</v>
      </c>
      <c r="AT27" s="24">
        <v>610.0</v>
      </c>
      <c r="AU27" s="24">
        <v>407.0</v>
      </c>
      <c r="AV27" s="24">
        <v>678.0</v>
      </c>
      <c r="AW27" s="24">
        <v>204.0</v>
      </c>
      <c r="AX27" s="24">
        <v>68.0</v>
      </c>
      <c r="AY27" s="24">
        <v>55.0</v>
      </c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9"/>
    </row>
    <row r="28">
      <c r="A28" s="14">
        <v>3.0</v>
      </c>
      <c r="B28" s="15" t="s">
        <v>164</v>
      </c>
      <c r="C28" s="15" t="s">
        <v>165</v>
      </c>
      <c r="D28" s="15" t="s">
        <v>171</v>
      </c>
      <c r="E28" s="15"/>
      <c r="F28" s="15" t="s">
        <v>172</v>
      </c>
      <c r="G28" s="15"/>
      <c r="H28" s="15" t="s">
        <v>91</v>
      </c>
      <c r="I28" s="15"/>
      <c r="J28" s="14" t="s">
        <v>84</v>
      </c>
      <c r="K28" s="16" t="s">
        <v>85</v>
      </c>
      <c r="L28" s="17">
        <v>10.0</v>
      </c>
      <c r="M28" s="17">
        <v>10.0</v>
      </c>
      <c r="N28" s="30"/>
      <c r="O28" s="17">
        <v>-3.0</v>
      </c>
      <c r="P28" s="17">
        <v>5.0</v>
      </c>
      <c r="Q28" s="17">
        <v>5.0</v>
      </c>
      <c r="R28" s="14">
        <v>6.0</v>
      </c>
      <c r="S28" s="14">
        <v>10.0</v>
      </c>
      <c r="T28" s="19"/>
      <c r="U28" s="20">
        <f t="shared" si="1"/>
        <v>216030</v>
      </c>
      <c r="V28" s="21">
        <f t="shared" si="2"/>
        <v>276</v>
      </c>
      <c r="W28" s="21">
        <f t="shared" si="3"/>
        <v>541</v>
      </c>
      <c r="X28" s="19"/>
      <c r="Y28" s="22">
        <v>14232.0</v>
      </c>
      <c r="Z28" s="36"/>
      <c r="AA28" s="23">
        <v>4884.0</v>
      </c>
      <c r="AB28" s="24">
        <v>40656.0</v>
      </c>
      <c r="AC28" s="25"/>
      <c r="AD28" s="24">
        <v>2712.0</v>
      </c>
      <c r="AE28" s="24">
        <v>408.0</v>
      </c>
      <c r="AF28" s="24">
        <v>544.0</v>
      </c>
      <c r="AG28" s="24">
        <v>42282.0</v>
      </c>
      <c r="AH28" s="24">
        <v>2442.0</v>
      </c>
      <c r="AI28" s="24">
        <v>60984.0</v>
      </c>
      <c r="AJ28" s="24">
        <v>34560.0</v>
      </c>
      <c r="AK28" s="24">
        <v>408.0</v>
      </c>
      <c r="AL28" s="24">
        <v>192.0</v>
      </c>
      <c r="AM28" s="24">
        <v>544.0</v>
      </c>
      <c r="AN28" s="24">
        <v>380.0</v>
      </c>
      <c r="AO28" s="24">
        <v>136.0</v>
      </c>
      <c r="AP28" s="24">
        <v>272.0</v>
      </c>
      <c r="AQ28" s="25"/>
      <c r="AR28" s="19"/>
      <c r="AS28" s="24">
        <v>272.0</v>
      </c>
      <c r="AT28" s="24">
        <v>3660.0</v>
      </c>
      <c r="AU28" s="24">
        <v>2442.0</v>
      </c>
      <c r="AV28" s="24">
        <v>2712.0</v>
      </c>
      <c r="AW28" s="24">
        <v>816.0</v>
      </c>
      <c r="AX28" s="24">
        <v>272.0</v>
      </c>
      <c r="AY28" s="24">
        <v>220.0</v>
      </c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15"/>
    </row>
    <row r="29">
      <c r="A29" s="14">
        <v>2.0</v>
      </c>
      <c r="B29" s="15" t="s">
        <v>164</v>
      </c>
      <c r="C29" s="15" t="s">
        <v>173</v>
      </c>
      <c r="D29" s="15" t="s">
        <v>174</v>
      </c>
      <c r="E29" s="15" t="s">
        <v>175</v>
      </c>
      <c r="F29" s="15" t="s">
        <v>176</v>
      </c>
      <c r="G29" s="29"/>
      <c r="H29" s="29"/>
      <c r="I29" s="15" t="s">
        <v>98</v>
      </c>
      <c r="J29" s="14" t="s">
        <v>177</v>
      </c>
      <c r="K29" s="16" t="s">
        <v>128</v>
      </c>
      <c r="L29" s="17">
        <v>0.0</v>
      </c>
      <c r="M29" s="17">
        <v>0.0</v>
      </c>
      <c r="N29" s="18" t="s">
        <v>128</v>
      </c>
      <c r="O29" s="27"/>
      <c r="P29" s="27"/>
      <c r="Q29" s="27"/>
      <c r="R29" s="14">
        <v>3.0</v>
      </c>
      <c r="S29" s="28"/>
      <c r="T29" s="37"/>
      <c r="U29" s="20">
        <f t="shared" si="1"/>
        <v>2839</v>
      </c>
      <c r="V29" s="21">
        <f t="shared" si="2"/>
        <v>4</v>
      </c>
      <c r="W29" s="21">
        <f t="shared" si="3"/>
        <v>8</v>
      </c>
      <c r="X29" s="37"/>
      <c r="Y29" s="22">
        <v>224.0</v>
      </c>
      <c r="Z29" s="36"/>
      <c r="AA29" s="23">
        <v>28.0</v>
      </c>
      <c r="AB29" s="25"/>
      <c r="AC29" s="25"/>
      <c r="AD29" s="24">
        <v>91.0</v>
      </c>
      <c r="AE29" s="25"/>
      <c r="AF29" s="25"/>
      <c r="AG29" s="24">
        <v>559.0</v>
      </c>
      <c r="AH29" s="24">
        <v>21.0</v>
      </c>
      <c r="AI29" s="24">
        <v>768.0</v>
      </c>
      <c r="AJ29" s="25"/>
      <c r="AK29" s="24">
        <v>14.0</v>
      </c>
      <c r="AL29" s="25"/>
      <c r="AM29" s="24">
        <v>42.0</v>
      </c>
      <c r="AN29" s="24">
        <v>63.0</v>
      </c>
      <c r="AO29" s="25"/>
      <c r="AP29" s="25"/>
      <c r="AQ29" s="25"/>
      <c r="AR29" s="37"/>
      <c r="AS29" s="24">
        <v>70.0</v>
      </c>
      <c r="AT29" s="24">
        <v>56.0</v>
      </c>
      <c r="AU29" s="24">
        <v>42.0</v>
      </c>
      <c r="AV29" s="24">
        <v>56.0</v>
      </c>
      <c r="AW29" s="24">
        <v>14.0</v>
      </c>
      <c r="AX29" s="24">
        <v>84.0</v>
      </c>
      <c r="AY29" s="24">
        <v>14.0</v>
      </c>
      <c r="AZ29" s="25"/>
      <c r="BA29" s="24">
        <v>77.0</v>
      </c>
      <c r="BB29" s="24">
        <v>126.0</v>
      </c>
      <c r="BC29" s="25"/>
      <c r="BD29" s="24">
        <v>210.0</v>
      </c>
      <c r="BE29" s="24">
        <v>280.0</v>
      </c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15" t="s">
        <v>178</v>
      </c>
    </row>
    <row r="30">
      <c r="A30" s="14">
        <v>2.0</v>
      </c>
      <c r="B30" s="15" t="s">
        <v>164</v>
      </c>
      <c r="C30" s="15" t="s">
        <v>173</v>
      </c>
      <c r="D30" s="15" t="s">
        <v>174</v>
      </c>
      <c r="E30" s="15" t="s">
        <v>179</v>
      </c>
      <c r="F30" s="15" t="s">
        <v>180</v>
      </c>
      <c r="G30" s="15"/>
      <c r="H30" s="15"/>
      <c r="I30" s="15" t="s">
        <v>98</v>
      </c>
      <c r="J30" s="14" t="s">
        <v>181</v>
      </c>
      <c r="K30" s="16" t="s">
        <v>128</v>
      </c>
      <c r="L30" s="17">
        <v>0.0</v>
      </c>
      <c r="M30" s="17">
        <v>0.0</v>
      </c>
      <c r="N30" s="18" t="s">
        <v>128</v>
      </c>
      <c r="O30" s="17"/>
      <c r="P30" s="17"/>
      <c r="Q30" s="27"/>
      <c r="R30" s="14">
        <v>6.0</v>
      </c>
      <c r="S30" s="28"/>
      <c r="T30" s="19"/>
      <c r="U30" s="20">
        <f t="shared" si="1"/>
        <v>5678</v>
      </c>
      <c r="V30" s="21">
        <f t="shared" si="2"/>
        <v>8</v>
      </c>
      <c r="W30" s="21">
        <f t="shared" si="3"/>
        <v>15</v>
      </c>
      <c r="X30" s="19"/>
      <c r="Y30" s="38">
        <v>448.0</v>
      </c>
      <c r="Z30" s="38" t="s">
        <v>182</v>
      </c>
      <c r="AA30" s="38">
        <v>56.0</v>
      </c>
      <c r="AB30" s="38" t="s">
        <v>182</v>
      </c>
      <c r="AC30" s="38" t="s">
        <v>182</v>
      </c>
      <c r="AD30" s="38">
        <v>182.0</v>
      </c>
      <c r="AE30" s="38" t="s">
        <v>182</v>
      </c>
      <c r="AF30" s="38" t="s">
        <v>182</v>
      </c>
      <c r="AG30" s="38">
        <v>1118.0</v>
      </c>
      <c r="AH30" s="38">
        <v>42.0</v>
      </c>
      <c r="AI30" s="38">
        <v>1536.0</v>
      </c>
      <c r="AJ30" s="38" t="s">
        <v>182</v>
      </c>
      <c r="AK30" s="38">
        <v>28.0</v>
      </c>
      <c r="AL30" s="38" t="s">
        <v>182</v>
      </c>
      <c r="AM30" s="38">
        <v>84.0</v>
      </c>
      <c r="AN30" s="38">
        <v>126.0</v>
      </c>
      <c r="AO30" s="38" t="s">
        <v>182</v>
      </c>
      <c r="AP30" s="38" t="s">
        <v>182</v>
      </c>
      <c r="AQ30" s="38" t="s">
        <v>182</v>
      </c>
      <c r="AR30" s="39" t="s">
        <v>182</v>
      </c>
      <c r="AS30" s="38">
        <v>140.0</v>
      </c>
      <c r="AT30" s="38">
        <v>112.0</v>
      </c>
      <c r="AU30" s="38">
        <v>84.0</v>
      </c>
      <c r="AV30" s="38">
        <v>112.0</v>
      </c>
      <c r="AW30" s="38">
        <v>28.0</v>
      </c>
      <c r="AX30" s="38">
        <v>168.0</v>
      </c>
      <c r="AY30" s="38">
        <v>28.0</v>
      </c>
      <c r="AZ30" s="38" t="s">
        <v>182</v>
      </c>
      <c r="BA30" s="38">
        <v>154.0</v>
      </c>
      <c r="BB30" s="38">
        <v>252.0</v>
      </c>
      <c r="BC30" s="38" t="s">
        <v>182</v>
      </c>
      <c r="BD30" s="38">
        <v>420.0</v>
      </c>
      <c r="BE30" s="38">
        <v>560.0</v>
      </c>
      <c r="BF30" s="38" t="s">
        <v>182</v>
      </c>
      <c r="BG30" s="38" t="s">
        <v>182</v>
      </c>
      <c r="BH30" s="38" t="s">
        <v>182</v>
      </c>
      <c r="BI30" s="38" t="s">
        <v>182</v>
      </c>
      <c r="BJ30" s="38" t="s">
        <v>182</v>
      </c>
      <c r="BK30" s="38" t="s">
        <v>182</v>
      </c>
      <c r="BL30" s="38" t="s">
        <v>182</v>
      </c>
      <c r="BM30" s="38" t="s">
        <v>182</v>
      </c>
      <c r="BN30" s="38" t="s">
        <v>182</v>
      </c>
      <c r="BO30" s="38" t="s">
        <v>182</v>
      </c>
      <c r="BP30" s="38" t="s">
        <v>182</v>
      </c>
      <c r="BQ30" s="38" t="s">
        <v>182</v>
      </c>
      <c r="BR30" s="38" t="s">
        <v>182</v>
      </c>
      <c r="BS30" s="38" t="s">
        <v>182</v>
      </c>
      <c r="BT30" s="38" t="s">
        <v>182</v>
      </c>
      <c r="BU30" s="38" t="s">
        <v>182</v>
      </c>
      <c r="BV30" s="38" t="s">
        <v>182</v>
      </c>
      <c r="BW30" s="38" t="s">
        <v>182</v>
      </c>
      <c r="BX30" s="38" t="s">
        <v>182</v>
      </c>
      <c r="BY30" s="38" t="s">
        <v>182</v>
      </c>
      <c r="BZ30" s="38" t="s">
        <v>182</v>
      </c>
      <c r="CA30" s="38" t="s">
        <v>182</v>
      </c>
      <c r="CB30" s="15" t="s">
        <v>183</v>
      </c>
    </row>
    <row r="31">
      <c r="A31" s="14">
        <v>2.0</v>
      </c>
      <c r="B31" s="15" t="s">
        <v>164</v>
      </c>
      <c r="C31" s="15" t="s">
        <v>173</v>
      </c>
      <c r="D31" s="15" t="s">
        <v>184</v>
      </c>
      <c r="E31" s="15" t="s">
        <v>185</v>
      </c>
      <c r="F31" s="15" t="s">
        <v>186</v>
      </c>
      <c r="G31" s="15"/>
      <c r="H31" s="15" t="s">
        <v>98</v>
      </c>
      <c r="I31" s="15" t="s">
        <v>187</v>
      </c>
      <c r="J31" s="14" t="s">
        <v>84</v>
      </c>
      <c r="K31" s="16" t="s">
        <v>128</v>
      </c>
      <c r="L31" s="17">
        <v>0.0</v>
      </c>
      <c r="M31" s="17">
        <v>0.0</v>
      </c>
      <c r="N31" s="18" t="s">
        <v>128</v>
      </c>
      <c r="O31" s="17"/>
      <c r="P31" s="17"/>
      <c r="Q31" s="27"/>
      <c r="R31" s="14">
        <v>10.0</v>
      </c>
      <c r="S31" s="28"/>
      <c r="T31" s="19"/>
      <c r="U31" s="20">
        <f t="shared" si="1"/>
        <v>8517</v>
      </c>
      <c r="V31" s="21">
        <f t="shared" si="2"/>
        <v>11</v>
      </c>
      <c r="W31" s="21">
        <f t="shared" si="3"/>
        <v>22</v>
      </c>
      <c r="X31" s="19"/>
      <c r="Y31" s="38">
        <v>672.0</v>
      </c>
      <c r="Z31" s="38" t="s">
        <v>182</v>
      </c>
      <c r="AA31" s="38">
        <v>84.0</v>
      </c>
      <c r="AB31" s="38" t="s">
        <v>182</v>
      </c>
      <c r="AC31" s="38" t="s">
        <v>182</v>
      </c>
      <c r="AD31" s="38">
        <v>273.0</v>
      </c>
      <c r="AE31" s="38" t="s">
        <v>182</v>
      </c>
      <c r="AF31" s="38" t="s">
        <v>182</v>
      </c>
      <c r="AG31" s="38">
        <v>1677.0</v>
      </c>
      <c r="AH31" s="38">
        <v>63.0</v>
      </c>
      <c r="AI31" s="38">
        <v>2304.0</v>
      </c>
      <c r="AJ31" s="38" t="s">
        <v>182</v>
      </c>
      <c r="AK31" s="38">
        <v>42.0</v>
      </c>
      <c r="AL31" s="38" t="s">
        <v>182</v>
      </c>
      <c r="AM31" s="38">
        <v>126.0</v>
      </c>
      <c r="AN31" s="38">
        <v>189.0</v>
      </c>
      <c r="AO31" s="38" t="s">
        <v>182</v>
      </c>
      <c r="AP31" s="38" t="s">
        <v>182</v>
      </c>
      <c r="AQ31" s="38" t="s">
        <v>182</v>
      </c>
      <c r="AR31" s="39" t="s">
        <v>182</v>
      </c>
      <c r="AS31" s="38">
        <v>210.0</v>
      </c>
      <c r="AT31" s="38">
        <v>168.0</v>
      </c>
      <c r="AU31" s="38">
        <v>126.0</v>
      </c>
      <c r="AV31" s="38">
        <v>168.0</v>
      </c>
      <c r="AW31" s="38">
        <v>42.0</v>
      </c>
      <c r="AX31" s="38">
        <v>252.0</v>
      </c>
      <c r="AY31" s="38">
        <v>42.0</v>
      </c>
      <c r="AZ31" s="38" t="s">
        <v>182</v>
      </c>
      <c r="BA31" s="38">
        <v>231.0</v>
      </c>
      <c r="BB31" s="38">
        <v>378.0</v>
      </c>
      <c r="BC31" s="38" t="s">
        <v>182</v>
      </c>
      <c r="BD31" s="38">
        <v>630.0</v>
      </c>
      <c r="BE31" s="38">
        <v>840.0</v>
      </c>
      <c r="BF31" s="38" t="s">
        <v>182</v>
      </c>
      <c r="BG31" s="38" t="s">
        <v>182</v>
      </c>
      <c r="BH31" s="38" t="s">
        <v>182</v>
      </c>
      <c r="BI31" s="38" t="s">
        <v>182</v>
      </c>
      <c r="BJ31" s="38" t="s">
        <v>182</v>
      </c>
      <c r="BK31" s="38" t="s">
        <v>182</v>
      </c>
      <c r="BL31" s="38" t="s">
        <v>182</v>
      </c>
      <c r="BM31" s="38" t="s">
        <v>182</v>
      </c>
      <c r="BN31" s="38" t="s">
        <v>182</v>
      </c>
      <c r="BO31" s="38" t="s">
        <v>182</v>
      </c>
      <c r="BP31" s="38" t="s">
        <v>182</v>
      </c>
      <c r="BQ31" s="38" t="s">
        <v>182</v>
      </c>
      <c r="BR31" s="38" t="s">
        <v>182</v>
      </c>
      <c r="BS31" s="38" t="s">
        <v>182</v>
      </c>
      <c r="BT31" s="38" t="s">
        <v>182</v>
      </c>
      <c r="BU31" s="38" t="s">
        <v>182</v>
      </c>
      <c r="BV31" s="38" t="s">
        <v>182</v>
      </c>
      <c r="BW31" s="38" t="s">
        <v>182</v>
      </c>
      <c r="BX31" s="38" t="s">
        <v>182</v>
      </c>
      <c r="BY31" s="38" t="s">
        <v>182</v>
      </c>
      <c r="BZ31" s="38" t="s">
        <v>182</v>
      </c>
      <c r="CA31" s="38" t="s">
        <v>182</v>
      </c>
      <c r="CB31" s="15" t="s">
        <v>188</v>
      </c>
    </row>
    <row r="32">
      <c r="A32" s="14">
        <v>2.0</v>
      </c>
      <c r="B32" s="15" t="s">
        <v>164</v>
      </c>
      <c r="C32" s="15" t="s">
        <v>173</v>
      </c>
      <c r="D32" s="15" t="s">
        <v>189</v>
      </c>
      <c r="E32" s="15" t="s">
        <v>175</v>
      </c>
      <c r="F32" s="15" t="s">
        <v>190</v>
      </c>
      <c r="G32" s="40"/>
      <c r="H32" s="40"/>
      <c r="I32" s="15" t="s">
        <v>98</v>
      </c>
      <c r="J32" s="14" t="s">
        <v>177</v>
      </c>
      <c r="K32" s="16" t="s">
        <v>88</v>
      </c>
      <c r="L32" s="17">
        <v>0.0</v>
      </c>
      <c r="M32" s="17">
        <v>0.0</v>
      </c>
      <c r="N32" s="18" t="s">
        <v>88</v>
      </c>
      <c r="O32" s="26"/>
      <c r="P32" s="17"/>
      <c r="Q32" s="17">
        <v>2.0</v>
      </c>
      <c r="R32" s="14"/>
      <c r="S32" s="28"/>
      <c r="T32" s="19"/>
      <c r="U32" s="20">
        <f t="shared" si="1"/>
        <v>2845</v>
      </c>
      <c r="V32" s="21">
        <f t="shared" si="2"/>
        <v>4</v>
      </c>
      <c r="W32" s="21">
        <f t="shared" si="3"/>
        <v>8</v>
      </c>
      <c r="X32" s="19"/>
      <c r="Y32" s="22">
        <v>177.0</v>
      </c>
      <c r="Z32" s="36"/>
      <c r="AA32" s="23">
        <v>59.0</v>
      </c>
      <c r="AB32" s="25"/>
      <c r="AC32" s="25"/>
      <c r="AD32" s="24">
        <v>118.0</v>
      </c>
      <c r="AE32" s="25"/>
      <c r="AF32" s="25"/>
      <c r="AG32" s="24">
        <v>632.0</v>
      </c>
      <c r="AH32" s="24">
        <v>30.0</v>
      </c>
      <c r="AI32" s="24">
        <v>1028.0</v>
      </c>
      <c r="AJ32" s="25"/>
      <c r="AK32" s="24">
        <v>30.0</v>
      </c>
      <c r="AL32" s="25"/>
      <c r="AM32" s="24">
        <v>45.0</v>
      </c>
      <c r="AN32" s="24">
        <v>30.0</v>
      </c>
      <c r="AO32" s="25"/>
      <c r="AP32" s="25"/>
      <c r="AQ32" s="25"/>
      <c r="AR32" s="33"/>
      <c r="AS32" s="25"/>
      <c r="AT32" s="24">
        <v>89.0</v>
      </c>
      <c r="AU32" s="24">
        <v>59.0</v>
      </c>
      <c r="AV32" s="24">
        <v>74.0</v>
      </c>
      <c r="AW32" s="24">
        <v>30.0</v>
      </c>
      <c r="AX32" s="24">
        <v>96.0</v>
      </c>
      <c r="AY32" s="24">
        <v>15.0</v>
      </c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4"/>
      <c r="BM32" s="24"/>
      <c r="BN32" s="24">
        <v>15.0</v>
      </c>
      <c r="BO32" s="24">
        <v>59.0</v>
      </c>
      <c r="BP32" s="25"/>
      <c r="BQ32" s="24">
        <v>162.0</v>
      </c>
      <c r="BR32" s="24">
        <v>52.0</v>
      </c>
      <c r="BS32" s="24">
        <v>45.0</v>
      </c>
      <c r="BT32" s="25"/>
      <c r="BU32" s="25"/>
      <c r="BV32" s="25"/>
      <c r="BW32" s="25"/>
      <c r="BX32" s="25"/>
      <c r="BY32" s="25"/>
      <c r="BZ32" s="25"/>
      <c r="CA32" s="25"/>
      <c r="CB32" s="40"/>
    </row>
    <row r="33">
      <c r="A33" s="14">
        <v>2.0</v>
      </c>
      <c r="B33" s="15" t="s">
        <v>164</v>
      </c>
      <c r="C33" s="15" t="s">
        <v>173</v>
      </c>
      <c r="D33" s="15" t="s">
        <v>189</v>
      </c>
      <c r="E33" s="15" t="s">
        <v>179</v>
      </c>
      <c r="F33" s="15" t="s">
        <v>191</v>
      </c>
      <c r="G33" s="29"/>
      <c r="H33" s="29"/>
      <c r="I33" s="15" t="s">
        <v>98</v>
      </c>
      <c r="J33" s="14" t="s">
        <v>192</v>
      </c>
      <c r="K33" s="16" t="s">
        <v>88</v>
      </c>
      <c r="L33" s="17">
        <v>0.0</v>
      </c>
      <c r="M33" s="17">
        <v>0.0</v>
      </c>
      <c r="N33" s="18" t="s">
        <v>88</v>
      </c>
      <c r="O33" s="27"/>
      <c r="P33" s="27"/>
      <c r="Q33" s="17">
        <v>5.0</v>
      </c>
      <c r="R33" s="28"/>
      <c r="S33" s="28"/>
      <c r="T33" s="19"/>
      <c r="U33" s="20">
        <f t="shared" si="1"/>
        <v>5690</v>
      </c>
      <c r="V33" s="21">
        <f t="shared" si="2"/>
        <v>8</v>
      </c>
      <c r="W33" s="21">
        <f t="shared" si="3"/>
        <v>15</v>
      </c>
      <c r="X33" s="19"/>
      <c r="Y33" s="38">
        <v>354.0</v>
      </c>
      <c r="Z33" s="38" t="s">
        <v>182</v>
      </c>
      <c r="AA33" s="38">
        <v>118.0</v>
      </c>
      <c r="AB33" s="38" t="s">
        <v>182</v>
      </c>
      <c r="AC33" s="38" t="s">
        <v>182</v>
      </c>
      <c r="AD33" s="38">
        <v>236.0</v>
      </c>
      <c r="AE33" s="38" t="s">
        <v>182</v>
      </c>
      <c r="AF33" s="38" t="s">
        <v>182</v>
      </c>
      <c r="AG33" s="38">
        <v>1264.0</v>
      </c>
      <c r="AH33" s="38">
        <v>60.0</v>
      </c>
      <c r="AI33" s="38">
        <v>2056.0</v>
      </c>
      <c r="AJ33" s="38" t="s">
        <v>182</v>
      </c>
      <c r="AK33" s="38">
        <v>60.0</v>
      </c>
      <c r="AL33" s="38" t="s">
        <v>182</v>
      </c>
      <c r="AM33" s="38">
        <v>90.0</v>
      </c>
      <c r="AN33" s="38">
        <v>60.0</v>
      </c>
      <c r="AO33" s="38" t="s">
        <v>182</v>
      </c>
      <c r="AP33" s="38" t="s">
        <v>182</v>
      </c>
      <c r="AQ33" s="38" t="s">
        <v>182</v>
      </c>
      <c r="AR33" s="39" t="s">
        <v>182</v>
      </c>
      <c r="AS33" s="38" t="s">
        <v>182</v>
      </c>
      <c r="AT33" s="38">
        <v>178.0</v>
      </c>
      <c r="AU33" s="38">
        <v>118.0</v>
      </c>
      <c r="AV33" s="38">
        <v>148.0</v>
      </c>
      <c r="AW33" s="38">
        <v>60.0</v>
      </c>
      <c r="AX33" s="38">
        <v>192.0</v>
      </c>
      <c r="AY33" s="38">
        <v>30.0</v>
      </c>
      <c r="AZ33" s="38" t="s">
        <v>182</v>
      </c>
      <c r="BA33" s="38" t="s">
        <v>182</v>
      </c>
      <c r="BB33" s="38" t="s">
        <v>182</v>
      </c>
      <c r="BC33" s="38" t="s">
        <v>182</v>
      </c>
      <c r="BD33" s="38" t="s">
        <v>182</v>
      </c>
      <c r="BE33" s="38" t="s">
        <v>182</v>
      </c>
      <c r="BF33" s="38" t="s">
        <v>182</v>
      </c>
      <c r="BG33" s="38" t="s">
        <v>182</v>
      </c>
      <c r="BH33" s="38" t="s">
        <v>182</v>
      </c>
      <c r="BI33" s="38" t="s">
        <v>182</v>
      </c>
      <c r="BJ33" s="38" t="s">
        <v>182</v>
      </c>
      <c r="BK33" s="38" t="s">
        <v>182</v>
      </c>
      <c r="BL33" s="38" t="s">
        <v>182</v>
      </c>
      <c r="BM33" s="38" t="s">
        <v>182</v>
      </c>
      <c r="BN33" s="38">
        <v>30.0</v>
      </c>
      <c r="BO33" s="38">
        <v>118.0</v>
      </c>
      <c r="BP33" s="38" t="s">
        <v>182</v>
      </c>
      <c r="BQ33" s="38">
        <v>324.0</v>
      </c>
      <c r="BR33" s="38">
        <v>104.0</v>
      </c>
      <c r="BS33" s="38">
        <v>90.0</v>
      </c>
      <c r="BT33" s="38" t="s">
        <v>182</v>
      </c>
      <c r="BU33" s="38" t="s">
        <v>182</v>
      </c>
      <c r="BV33" s="38" t="s">
        <v>182</v>
      </c>
      <c r="BW33" s="38" t="s">
        <v>182</v>
      </c>
      <c r="BX33" s="38" t="s">
        <v>182</v>
      </c>
      <c r="BY33" s="38" t="s">
        <v>182</v>
      </c>
      <c r="BZ33" s="38" t="s">
        <v>182</v>
      </c>
      <c r="CA33" s="38" t="s">
        <v>182</v>
      </c>
      <c r="CB33" s="15" t="s">
        <v>193</v>
      </c>
    </row>
    <row r="34">
      <c r="A34" s="14">
        <v>2.0</v>
      </c>
      <c r="B34" s="15" t="s">
        <v>164</v>
      </c>
      <c r="C34" s="15" t="s">
        <v>173</v>
      </c>
      <c r="D34" s="15" t="s">
        <v>194</v>
      </c>
      <c r="E34" s="15" t="s">
        <v>185</v>
      </c>
      <c r="F34" s="15" t="s">
        <v>195</v>
      </c>
      <c r="G34" s="15"/>
      <c r="H34" s="15" t="s">
        <v>98</v>
      </c>
      <c r="I34" s="15" t="s">
        <v>187</v>
      </c>
      <c r="J34" s="14" t="s">
        <v>84</v>
      </c>
      <c r="K34" s="16" t="s">
        <v>88</v>
      </c>
      <c r="L34" s="17">
        <v>0.0</v>
      </c>
      <c r="M34" s="17">
        <v>0.0</v>
      </c>
      <c r="N34" s="18" t="s">
        <v>88</v>
      </c>
      <c r="O34" s="27"/>
      <c r="P34" s="17">
        <v>1.0</v>
      </c>
      <c r="Q34" s="17">
        <v>7.0</v>
      </c>
      <c r="R34" s="14">
        <v>-2.0</v>
      </c>
      <c r="S34" s="28"/>
      <c r="T34" s="19"/>
      <c r="U34" s="20">
        <f t="shared" si="1"/>
        <v>8535</v>
      </c>
      <c r="V34" s="21">
        <f t="shared" si="2"/>
        <v>11</v>
      </c>
      <c r="W34" s="21">
        <f t="shared" si="3"/>
        <v>22</v>
      </c>
      <c r="X34" s="19"/>
      <c r="Y34" s="38">
        <v>531.0</v>
      </c>
      <c r="Z34" s="38" t="s">
        <v>182</v>
      </c>
      <c r="AA34" s="38">
        <v>177.0</v>
      </c>
      <c r="AB34" s="38" t="s">
        <v>182</v>
      </c>
      <c r="AC34" s="38" t="s">
        <v>182</v>
      </c>
      <c r="AD34" s="38">
        <v>354.0</v>
      </c>
      <c r="AE34" s="38" t="s">
        <v>182</v>
      </c>
      <c r="AF34" s="38" t="s">
        <v>182</v>
      </c>
      <c r="AG34" s="38">
        <v>1896.0</v>
      </c>
      <c r="AH34" s="38">
        <v>90.0</v>
      </c>
      <c r="AI34" s="38">
        <v>3084.0</v>
      </c>
      <c r="AJ34" s="38" t="s">
        <v>182</v>
      </c>
      <c r="AK34" s="38">
        <v>90.0</v>
      </c>
      <c r="AL34" s="38" t="s">
        <v>182</v>
      </c>
      <c r="AM34" s="38">
        <v>135.0</v>
      </c>
      <c r="AN34" s="38">
        <v>90.0</v>
      </c>
      <c r="AO34" s="38" t="s">
        <v>182</v>
      </c>
      <c r="AP34" s="38" t="s">
        <v>182</v>
      </c>
      <c r="AQ34" s="38" t="s">
        <v>182</v>
      </c>
      <c r="AR34" s="39" t="s">
        <v>182</v>
      </c>
      <c r="AS34" s="38" t="s">
        <v>182</v>
      </c>
      <c r="AT34" s="38">
        <v>267.0</v>
      </c>
      <c r="AU34" s="38">
        <v>177.0</v>
      </c>
      <c r="AV34" s="38">
        <v>222.0</v>
      </c>
      <c r="AW34" s="38">
        <v>90.0</v>
      </c>
      <c r="AX34" s="38">
        <v>288.0</v>
      </c>
      <c r="AY34" s="38">
        <v>45.0</v>
      </c>
      <c r="AZ34" s="38" t="s">
        <v>182</v>
      </c>
      <c r="BA34" s="38" t="s">
        <v>182</v>
      </c>
      <c r="BB34" s="38" t="s">
        <v>182</v>
      </c>
      <c r="BC34" s="38" t="s">
        <v>182</v>
      </c>
      <c r="BD34" s="38" t="s">
        <v>182</v>
      </c>
      <c r="BE34" s="38" t="s">
        <v>182</v>
      </c>
      <c r="BF34" s="38" t="s">
        <v>182</v>
      </c>
      <c r="BG34" s="38" t="s">
        <v>182</v>
      </c>
      <c r="BH34" s="38" t="s">
        <v>182</v>
      </c>
      <c r="BI34" s="38" t="s">
        <v>182</v>
      </c>
      <c r="BJ34" s="38" t="s">
        <v>182</v>
      </c>
      <c r="BK34" s="38" t="s">
        <v>182</v>
      </c>
      <c r="BL34" s="38" t="s">
        <v>182</v>
      </c>
      <c r="BM34" s="38" t="s">
        <v>182</v>
      </c>
      <c r="BN34" s="38">
        <v>45.0</v>
      </c>
      <c r="BO34" s="38">
        <v>177.0</v>
      </c>
      <c r="BP34" s="38" t="s">
        <v>182</v>
      </c>
      <c r="BQ34" s="38">
        <v>486.0</v>
      </c>
      <c r="BR34" s="38">
        <v>156.0</v>
      </c>
      <c r="BS34" s="38">
        <v>135.0</v>
      </c>
      <c r="BT34" s="38" t="s">
        <v>182</v>
      </c>
      <c r="BU34" s="38" t="s">
        <v>182</v>
      </c>
      <c r="BV34" s="38" t="s">
        <v>182</v>
      </c>
      <c r="BW34" s="38" t="s">
        <v>182</v>
      </c>
      <c r="BX34" s="38" t="s">
        <v>182</v>
      </c>
      <c r="BY34" s="38" t="s">
        <v>182</v>
      </c>
      <c r="BZ34" s="38" t="s">
        <v>182</v>
      </c>
      <c r="CA34" s="38" t="s">
        <v>182</v>
      </c>
      <c r="CB34" s="15" t="s">
        <v>188</v>
      </c>
    </row>
    <row r="35">
      <c r="A35" s="14">
        <v>2.0</v>
      </c>
      <c r="B35" s="15" t="s">
        <v>164</v>
      </c>
      <c r="C35" s="15" t="s">
        <v>173</v>
      </c>
      <c r="D35" s="15" t="s">
        <v>196</v>
      </c>
      <c r="E35" s="15" t="s">
        <v>175</v>
      </c>
      <c r="F35" s="41" t="s">
        <v>197</v>
      </c>
      <c r="G35" s="15"/>
      <c r="H35" s="40"/>
      <c r="I35" s="15" t="s">
        <v>98</v>
      </c>
      <c r="J35" s="14" t="s">
        <v>177</v>
      </c>
      <c r="K35" s="16" t="s">
        <v>102</v>
      </c>
      <c r="L35" s="17">
        <v>0.0</v>
      </c>
      <c r="M35" s="17">
        <v>0.0</v>
      </c>
      <c r="N35" s="18" t="s">
        <v>102</v>
      </c>
      <c r="O35" s="27"/>
      <c r="P35" s="17"/>
      <c r="Q35" s="17"/>
      <c r="R35" s="28"/>
      <c r="S35" s="14">
        <v>2.0</v>
      </c>
      <c r="T35" s="19"/>
      <c r="U35" s="20">
        <f t="shared" si="1"/>
        <v>2845</v>
      </c>
      <c r="V35" s="21">
        <f t="shared" si="2"/>
        <v>4</v>
      </c>
      <c r="W35" s="21">
        <f t="shared" si="3"/>
        <v>8</v>
      </c>
      <c r="X35" s="19"/>
      <c r="Y35" s="22">
        <v>272.0</v>
      </c>
      <c r="Z35" s="36"/>
      <c r="AA35" s="23">
        <v>55.0</v>
      </c>
      <c r="AB35" s="25"/>
      <c r="AC35" s="25"/>
      <c r="AD35" s="24">
        <v>109.0</v>
      </c>
      <c r="AE35" s="24">
        <v>14.0</v>
      </c>
      <c r="AF35" s="24">
        <v>14.0</v>
      </c>
      <c r="AG35" s="24">
        <v>585.0</v>
      </c>
      <c r="AH35" s="24">
        <v>28.0</v>
      </c>
      <c r="AI35" s="24">
        <v>1019.0</v>
      </c>
      <c r="AJ35" s="25"/>
      <c r="AK35" s="24">
        <v>28.0</v>
      </c>
      <c r="AL35" s="25"/>
      <c r="AM35" s="24">
        <v>41.0</v>
      </c>
      <c r="AN35" s="24">
        <v>28.0</v>
      </c>
      <c r="AO35" s="25"/>
      <c r="AP35" s="25"/>
      <c r="AQ35" s="25"/>
      <c r="AR35" s="19"/>
      <c r="AS35" s="25"/>
      <c r="AT35" s="24">
        <v>68.0</v>
      </c>
      <c r="AU35" s="24">
        <v>55.0</v>
      </c>
      <c r="AV35" s="24">
        <v>68.0</v>
      </c>
      <c r="AW35" s="24">
        <v>21.0</v>
      </c>
      <c r="AX35" s="24">
        <v>28.0</v>
      </c>
      <c r="AY35" s="24">
        <v>14.0</v>
      </c>
      <c r="AZ35" s="24">
        <v>14.0</v>
      </c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4">
        <v>14.0</v>
      </c>
      <c r="BL35" s="24">
        <v>82.0</v>
      </c>
      <c r="BM35" s="24">
        <v>164.0</v>
      </c>
      <c r="BN35" s="24">
        <v>14.0</v>
      </c>
      <c r="BO35" s="24">
        <v>55.0</v>
      </c>
      <c r="BP35" s="24">
        <v>14.0</v>
      </c>
      <c r="BQ35" s="25"/>
      <c r="BR35" s="25"/>
      <c r="BS35" s="25"/>
      <c r="BT35" s="25"/>
      <c r="BU35" s="25"/>
      <c r="BV35" s="25"/>
      <c r="BW35" s="24">
        <v>41.0</v>
      </c>
      <c r="BX35" s="25"/>
      <c r="BY35" s="25"/>
      <c r="BZ35" s="25"/>
      <c r="CA35" s="25"/>
      <c r="CB35" s="15"/>
    </row>
    <row r="36">
      <c r="A36" s="14">
        <v>2.0</v>
      </c>
      <c r="B36" s="15" t="s">
        <v>164</v>
      </c>
      <c r="C36" s="15" t="s">
        <v>173</v>
      </c>
      <c r="D36" s="15" t="s">
        <v>196</v>
      </c>
      <c r="E36" s="15" t="s">
        <v>179</v>
      </c>
      <c r="F36" s="41" t="s">
        <v>198</v>
      </c>
      <c r="G36" s="15"/>
      <c r="H36" s="29"/>
      <c r="I36" s="15" t="s">
        <v>98</v>
      </c>
      <c r="J36" s="14" t="s">
        <v>192</v>
      </c>
      <c r="K36" s="16" t="s">
        <v>102</v>
      </c>
      <c r="L36" s="17">
        <v>0.0</v>
      </c>
      <c r="M36" s="17">
        <v>0.0</v>
      </c>
      <c r="N36" s="18" t="s">
        <v>102</v>
      </c>
      <c r="O36" s="27"/>
      <c r="P36" s="27"/>
      <c r="Q36" s="27"/>
      <c r="R36" s="28"/>
      <c r="S36" s="14">
        <v>5.0</v>
      </c>
      <c r="T36" s="19"/>
      <c r="U36" s="20">
        <f t="shared" si="1"/>
        <v>5690</v>
      </c>
      <c r="V36" s="21">
        <f t="shared" si="2"/>
        <v>8</v>
      </c>
      <c r="W36" s="21">
        <f t="shared" si="3"/>
        <v>15</v>
      </c>
      <c r="X36" s="19"/>
      <c r="Y36" s="22">
        <v>544.0</v>
      </c>
      <c r="Z36" s="38" t="s">
        <v>182</v>
      </c>
      <c r="AA36" s="22">
        <v>110.0</v>
      </c>
      <c r="AB36" s="38" t="s">
        <v>182</v>
      </c>
      <c r="AC36" s="38" t="s">
        <v>182</v>
      </c>
      <c r="AD36" s="38">
        <v>218.0</v>
      </c>
      <c r="AE36" s="38">
        <v>28.0</v>
      </c>
      <c r="AF36" s="38">
        <v>28.0</v>
      </c>
      <c r="AG36" s="38">
        <v>1170.0</v>
      </c>
      <c r="AH36" s="38">
        <v>56.0</v>
      </c>
      <c r="AI36" s="22">
        <v>2038.0</v>
      </c>
      <c r="AJ36" s="38" t="s">
        <v>182</v>
      </c>
      <c r="AK36" s="22">
        <v>56.0</v>
      </c>
      <c r="AL36" s="38" t="s">
        <v>182</v>
      </c>
      <c r="AM36" s="38">
        <v>82.0</v>
      </c>
      <c r="AN36" s="38">
        <v>56.0</v>
      </c>
      <c r="AO36" s="38" t="s">
        <v>182</v>
      </c>
      <c r="AP36" s="38" t="s">
        <v>182</v>
      </c>
      <c r="AQ36" s="38" t="s">
        <v>182</v>
      </c>
      <c r="AR36" s="39" t="s">
        <v>182</v>
      </c>
      <c r="AS36" s="38" t="s">
        <v>182</v>
      </c>
      <c r="AT36" s="22">
        <v>136.0</v>
      </c>
      <c r="AU36" s="22">
        <v>110.0</v>
      </c>
      <c r="AV36" s="22">
        <v>136.0</v>
      </c>
      <c r="AW36" s="22">
        <v>42.0</v>
      </c>
      <c r="AX36" s="22">
        <v>56.0</v>
      </c>
      <c r="AY36" s="22">
        <v>28.0</v>
      </c>
      <c r="AZ36" s="22">
        <v>28.0</v>
      </c>
      <c r="BA36" s="38" t="s">
        <v>182</v>
      </c>
      <c r="BB36" s="38" t="s">
        <v>182</v>
      </c>
      <c r="BC36" s="38" t="s">
        <v>182</v>
      </c>
      <c r="BD36" s="38" t="s">
        <v>182</v>
      </c>
      <c r="BE36" s="38" t="s">
        <v>182</v>
      </c>
      <c r="BF36" s="38" t="s">
        <v>182</v>
      </c>
      <c r="BG36" s="38" t="s">
        <v>182</v>
      </c>
      <c r="BH36" s="38" t="s">
        <v>182</v>
      </c>
      <c r="BI36" s="38" t="s">
        <v>182</v>
      </c>
      <c r="BJ36" s="38" t="s">
        <v>182</v>
      </c>
      <c r="BK36" s="22">
        <v>28.0</v>
      </c>
      <c r="BL36" s="22">
        <v>164.0</v>
      </c>
      <c r="BM36" s="22">
        <v>328.0</v>
      </c>
      <c r="BN36" s="22">
        <v>28.0</v>
      </c>
      <c r="BO36" s="22">
        <v>110.0</v>
      </c>
      <c r="BP36" s="22">
        <v>28.0</v>
      </c>
      <c r="BQ36" s="38" t="s">
        <v>182</v>
      </c>
      <c r="BR36" s="38" t="s">
        <v>182</v>
      </c>
      <c r="BS36" s="38" t="s">
        <v>182</v>
      </c>
      <c r="BT36" s="38" t="s">
        <v>182</v>
      </c>
      <c r="BU36" s="38" t="s">
        <v>182</v>
      </c>
      <c r="BV36" s="38" t="s">
        <v>182</v>
      </c>
      <c r="BW36" s="22">
        <v>82.0</v>
      </c>
      <c r="BX36" s="38" t="s">
        <v>182</v>
      </c>
      <c r="BY36" s="38" t="s">
        <v>182</v>
      </c>
      <c r="BZ36" s="38" t="s">
        <v>182</v>
      </c>
      <c r="CA36" s="38" t="s">
        <v>182</v>
      </c>
      <c r="CB36" s="15" t="s">
        <v>183</v>
      </c>
    </row>
    <row r="37">
      <c r="A37" s="14">
        <v>2.0</v>
      </c>
      <c r="B37" s="15" t="s">
        <v>164</v>
      </c>
      <c r="C37" s="15" t="s">
        <v>173</v>
      </c>
      <c r="D37" s="15" t="s">
        <v>199</v>
      </c>
      <c r="E37" s="15" t="s">
        <v>185</v>
      </c>
      <c r="F37" s="41" t="s">
        <v>200</v>
      </c>
      <c r="G37" s="29"/>
      <c r="H37" s="15" t="s">
        <v>98</v>
      </c>
      <c r="I37" s="15" t="s">
        <v>187</v>
      </c>
      <c r="J37" s="14" t="s">
        <v>84</v>
      </c>
      <c r="K37" s="16" t="s">
        <v>102</v>
      </c>
      <c r="L37" s="17">
        <v>0.0</v>
      </c>
      <c r="M37" s="17">
        <v>0.0</v>
      </c>
      <c r="N37" s="18" t="s">
        <v>102</v>
      </c>
      <c r="O37" s="27"/>
      <c r="P37" s="27"/>
      <c r="Q37" s="17">
        <v>2.0</v>
      </c>
      <c r="R37" s="28"/>
      <c r="S37" s="14">
        <v>8.0</v>
      </c>
      <c r="T37" s="19"/>
      <c r="U37" s="20">
        <f t="shared" si="1"/>
        <v>8535</v>
      </c>
      <c r="V37" s="21">
        <f t="shared" si="2"/>
        <v>11</v>
      </c>
      <c r="W37" s="21">
        <f t="shared" si="3"/>
        <v>22</v>
      </c>
      <c r="X37" s="19"/>
      <c r="Y37" s="22">
        <v>816.0</v>
      </c>
      <c r="Z37" s="38" t="s">
        <v>182</v>
      </c>
      <c r="AA37" s="22">
        <v>165.0</v>
      </c>
      <c r="AB37" s="38" t="s">
        <v>182</v>
      </c>
      <c r="AC37" s="38" t="s">
        <v>182</v>
      </c>
      <c r="AD37" s="38">
        <v>327.0</v>
      </c>
      <c r="AE37" s="38">
        <v>42.0</v>
      </c>
      <c r="AF37" s="38">
        <v>42.0</v>
      </c>
      <c r="AG37" s="38">
        <v>1755.0</v>
      </c>
      <c r="AH37" s="38">
        <v>84.0</v>
      </c>
      <c r="AI37" s="22">
        <v>3057.0</v>
      </c>
      <c r="AJ37" s="38" t="s">
        <v>182</v>
      </c>
      <c r="AK37" s="22">
        <v>84.0</v>
      </c>
      <c r="AL37" s="38" t="s">
        <v>182</v>
      </c>
      <c r="AM37" s="38">
        <v>123.0</v>
      </c>
      <c r="AN37" s="38">
        <v>84.0</v>
      </c>
      <c r="AO37" s="38" t="s">
        <v>182</v>
      </c>
      <c r="AP37" s="38" t="s">
        <v>182</v>
      </c>
      <c r="AQ37" s="38" t="s">
        <v>182</v>
      </c>
      <c r="AR37" s="39" t="s">
        <v>182</v>
      </c>
      <c r="AS37" s="38" t="s">
        <v>182</v>
      </c>
      <c r="AT37" s="22">
        <v>204.0</v>
      </c>
      <c r="AU37" s="22">
        <v>165.0</v>
      </c>
      <c r="AV37" s="22">
        <v>204.0</v>
      </c>
      <c r="AW37" s="22">
        <v>63.0</v>
      </c>
      <c r="AX37" s="22">
        <v>84.0</v>
      </c>
      <c r="AY37" s="22">
        <v>42.0</v>
      </c>
      <c r="AZ37" s="22">
        <v>42.0</v>
      </c>
      <c r="BA37" s="38" t="s">
        <v>182</v>
      </c>
      <c r="BB37" s="38" t="s">
        <v>182</v>
      </c>
      <c r="BC37" s="38" t="s">
        <v>182</v>
      </c>
      <c r="BD37" s="38" t="s">
        <v>182</v>
      </c>
      <c r="BE37" s="38" t="s">
        <v>182</v>
      </c>
      <c r="BF37" s="38" t="s">
        <v>182</v>
      </c>
      <c r="BG37" s="38" t="s">
        <v>182</v>
      </c>
      <c r="BH37" s="38" t="s">
        <v>182</v>
      </c>
      <c r="BI37" s="38" t="s">
        <v>182</v>
      </c>
      <c r="BJ37" s="38" t="s">
        <v>182</v>
      </c>
      <c r="BK37" s="22">
        <v>42.0</v>
      </c>
      <c r="BL37" s="22">
        <v>246.0</v>
      </c>
      <c r="BM37" s="22">
        <v>492.0</v>
      </c>
      <c r="BN37" s="22">
        <v>42.0</v>
      </c>
      <c r="BO37" s="22">
        <v>165.0</v>
      </c>
      <c r="BP37" s="22">
        <v>42.0</v>
      </c>
      <c r="BQ37" s="38" t="s">
        <v>182</v>
      </c>
      <c r="BR37" s="38" t="s">
        <v>182</v>
      </c>
      <c r="BS37" s="38" t="s">
        <v>182</v>
      </c>
      <c r="BT37" s="38" t="s">
        <v>182</v>
      </c>
      <c r="BU37" s="38" t="s">
        <v>182</v>
      </c>
      <c r="BV37" s="38" t="s">
        <v>182</v>
      </c>
      <c r="BW37" s="22">
        <v>123.0</v>
      </c>
      <c r="BX37" s="38" t="s">
        <v>182</v>
      </c>
      <c r="BY37" s="38" t="s">
        <v>182</v>
      </c>
      <c r="BZ37" s="38" t="s">
        <v>182</v>
      </c>
      <c r="CA37" s="38" t="s">
        <v>182</v>
      </c>
      <c r="CB37" s="15" t="s">
        <v>188</v>
      </c>
    </row>
    <row r="38">
      <c r="A38" s="28">
        <v>2.0</v>
      </c>
      <c r="B38" s="29" t="s">
        <v>164</v>
      </c>
      <c r="C38" s="29" t="s">
        <v>173</v>
      </c>
      <c r="D38" s="15" t="s">
        <v>201</v>
      </c>
      <c r="E38" s="35" t="s">
        <v>175</v>
      </c>
      <c r="F38" s="15" t="s">
        <v>202</v>
      </c>
      <c r="G38" s="15"/>
      <c r="H38" s="40"/>
      <c r="I38" s="15" t="s">
        <v>98</v>
      </c>
      <c r="J38" s="14" t="s">
        <v>99</v>
      </c>
      <c r="K38" s="16" t="s">
        <v>114</v>
      </c>
      <c r="L38" s="17">
        <v>0.0</v>
      </c>
      <c r="M38" s="17">
        <v>0.0</v>
      </c>
      <c r="N38" s="18" t="s">
        <v>114</v>
      </c>
      <c r="O38" s="17">
        <v>2.0</v>
      </c>
      <c r="P38" s="27"/>
      <c r="Q38" s="27"/>
      <c r="R38" s="28"/>
      <c r="S38" s="28"/>
      <c r="T38" s="19"/>
      <c r="U38" s="20">
        <f t="shared" si="1"/>
        <v>2842</v>
      </c>
      <c r="V38" s="21">
        <f t="shared" si="2"/>
        <v>4</v>
      </c>
      <c r="W38" s="21">
        <f t="shared" si="3"/>
        <v>8</v>
      </c>
      <c r="X38" s="19"/>
      <c r="Y38" s="22">
        <v>172.0</v>
      </c>
      <c r="Z38" s="38"/>
      <c r="AA38" s="22">
        <v>60.0</v>
      </c>
      <c r="AB38" s="22">
        <v>356.0</v>
      </c>
      <c r="AC38" s="38"/>
      <c r="AD38" s="22">
        <v>119.0</v>
      </c>
      <c r="AE38" s="38"/>
      <c r="AF38" s="38"/>
      <c r="AG38" s="22">
        <v>593.0</v>
      </c>
      <c r="AH38" s="22">
        <v>30.0</v>
      </c>
      <c r="AI38" s="22">
        <v>949.0</v>
      </c>
      <c r="AJ38" s="38"/>
      <c r="AK38" s="22">
        <v>42.0</v>
      </c>
      <c r="AL38" s="38"/>
      <c r="AM38" s="22">
        <v>36.0</v>
      </c>
      <c r="AN38" s="22">
        <v>24.0</v>
      </c>
      <c r="AO38" s="38"/>
      <c r="AP38" s="38"/>
      <c r="AQ38" s="38"/>
      <c r="AR38" s="39"/>
      <c r="AS38" s="38"/>
      <c r="AT38" s="22">
        <v>60.0</v>
      </c>
      <c r="AU38" s="22">
        <v>60.0</v>
      </c>
      <c r="AV38" s="22">
        <v>101.0</v>
      </c>
      <c r="AW38" s="22">
        <v>36.0</v>
      </c>
      <c r="AX38" s="22">
        <v>24.0</v>
      </c>
      <c r="AY38" s="22">
        <v>24.0</v>
      </c>
      <c r="AZ38" s="22">
        <v>12.0</v>
      </c>
      <c r="BA38" s="38"/>
      <c r="BB38" s="38"/>
      <c r="BC38" s="38"/>
      <c r="BD38" s="38"/>
      <c r="BE38" s="38"/>
      <c r="BF38" s="38"/>
      <c r="BG38" s="38"/>
      <c r="BH38" s="38"/>
      <c r="BI38" s="22">
        <v>24.0</v>
      </c>
      <c r="BJ38" s="22">
        <v>24.0</v>
      </c>
      <c r="BK38" s="38"/>
      <c r="BL38" s="38"/>
      <c r="BM38" s="38"/>
      <c r="BN38" s="38"/>
      <c r="BO38" s="38"/>
      <c r="BP38" s="38"/>
      <c r="BQ38" s="38"/>
      <c r="BR38" s="38"/>
      <c r="BS38" s="38"/>
      <c r="BT38" s="22">
        <v>36.0</v>
      </c>
      <c r="BU38" s="22">
        <v>36.0</v>
      </c>
      <c r="BV38" s="22">
        <v>24.0</v>
      </c>
      <c r="BW38" s="38"/>
      <c r="BX38" s="38"/>
      <c r="BY38" s="38"/>
      <c r="BZ38" s="38"/>
      <c r="CA38" s="38"/>
      <c r="CB38" s="29"/>
    </row>
    <row r="39">
      <c r="A39" s="28">
        <v>2.0</v>
      </c>
      <c r="B39" s="35" t="s">
        <v>164</v>
      </c>
      <c r="C39" s="35" t="s">
        <v>173</v>
      </c>
      <c r="D39" s="15" t="s">
        <v>201</v>
      </c>
      <c r="E39" s="35" t="s">
        <v>179</v>
      </c>
      <c r="F39" s="15" t="s">
        <v>203</v>
      </c>
      <c r="G39" s="15"/>
      <c r="H39" s="29"/>
      <c r="I39" s="15" t="s">
        <v>98</v>
      </c>
      <c r="J39" s="14" t="s">
        <v>204</v>
      </c>
      <c r="K39" s="16" t="s">
        <v>114</v>
      </c>
      <c r="L39" s="17">
        <v>0.0</v>
      </c>
      <c r="M39" s="17">
        <v>0.0</v>
      </c>
      <c r="N39" s="18" t="s">
        <v>114</v>
      </c>
      <c r="O39" s="17">
        <v>4.0</v>
      </c>
      <c r="P39" s="27"/>
      <c r="Q39" s="27"/>
      <c r="R39" s="28"/>
      <c r="S39" s="28"/>
      <c r="T39" s="19"/>
      <c r="U39" s="20">
        <f t="shared" si="1"/>
        <v>5684</v>
      </c>
      <c r="V39" s="21">
        <f t="shared" si="2"/>
        <v>8</v>
      </c>
      <c r="W39" s="21">
        <f t="shared" si="3"/>
        <v>15</v>
      </c>
      <c r="X39" s="19"/>
      <c r="Y39" s="38">
        <v>344.0</v>
      </c>
      <c r="Z39" s="38" t="s">
        <v>182</v>
      </c>
      <c r="AA39" s="38">
        <v>120.0</v>
      </c>
      <c r="AB39" s="38">
        <v>712.0</v>
      </c>
      <c r="AC39" s="38" t="s">
        <v>182</v>
      </c>
      <c r="AD39" s="38">
        <v>238.0</v>
      </c>
      <c r="AE39" s="38" t="s">
        <v>182</v>
      </c>
      <c r="AF39" s="38" t="s">
        <v>182</v>
      </c>
      <c r="AG39" s="38">
        <v>1186.0</v>
      </c>
      <c r="AH39" s="38">
        <v>60.0</v>
      </c>
      <c r="AI39" s="38">
        <v>1898.0</v>
      </c>
      <c r="AJ39" s="38" t="s">
        <v>182</v>
      </c>
      <c r="AK39" s="38">
        <v>84.0</v>
      </c>
      <c r="AL39" s="38" t="s">
        <v>182</v>
      </c>
      <c r="AM39" s="38">
        <v>72.0</v>
      </c>
      <c r="AN39" s="38">
        <v>48.0</v>
      </c>
      <c r="AO39" s="38" t="s">
        <v>182</v>
      </c>
      <c r="AP39" s="38" t="s">
        <v>182</v>
      </c>
      <c r="AQ39" s="38" t="s">
        <v>182</v>
      </c>
      <c r="AR39" s="39" t="s">
        <v>182</v>
      </c>
      <c r="AS39" s="38" t="s">
        <v>182</v>
      </c>
      <c r="AT39" s="38">
        <v>120.0</v>
      </c>
      <c r="AU39" s="38">
        <v>120.0</v>
      </c>
      <c r="AV39" s="38">
        <v>202.0</v>
      </c>
      <c r="AW39" s="38">
        <v>72.0</v>
      </c>
      <c r="AX39" s="38">
        <v>48.0</v>
      </c>
      <c r="AY39" s="38">
        <v>48.0</v>
      </c>
      <c r="AZ39" s="38">
        <v>24.0</v>
      </c>
      <c r="BA39" s="38" t="s">
        <v>182</v>
      </c>
      <c r="BB39" s="38" t="s">
        <v>182</v>
      </c>
      <c r="BC39" s="38" t="s">
        <v>182</v>
      </c>
      <c r="BD39" s="38" t="s">
        <v>182</v>
      </c>
      <c r="BE39" s="38" t="s">
        <v>182</v>
      </c>
      <c r="BF39" s="38" t="s">
        <v>182</v>
      </c>
      <c r="BG39" s="38" t="s">
        <v>182</v>
      </c>
      <c r="BH39" s="38" t="s">
        <v>182</v>
      </c>
      <c r="BI39" s="38">
        <v>48.0</v>
      </c>
      <c r="BJ39" s="38">
        <v>48.0</v>
      </c>
      <c r="BK39" s="38" t="s">
        <v>182</v>
      </c>
      <c r="BL39" s="38" t="s">
        <v>182</v>
      </c>
      <c r="BM39" s="38" t="s">
        <v>182</v>
      </c>
      <c r="BN39" s="38" t="s">
        <v>182</v>
      </c>
      <c r="BO39" s="38" t="s">
        <v>182</v>
      </c>
      <c r="BP39" s="38" t="s">
        <v>182</v>
      </c>
      <c r="BQ39" s="38" t="s">
        <v>182</v>
      </c>
      <c r="BR39" s="38" t="s">
        <v>182</v>
      </c>
      <c r="BS39" s="38" t="s">
        <v>182</v>
      </c>
      <c r="BT39" s="38">
        <v>72.0</v>
      </c>
      <c r="BU39" s="38">
        <v>72.0</v>
      </c>
      <c r="BV39" s="38">
        <v>48.0</v>
      </c>
      <c r="BW39" s="38" t="s">
        <v>182</v>
      </c>
      <c r="BX39" s="38" t="s">
        <v>182</v>
      </c>
      <c r="BY39" s="38" t="s">
        <v>182</v>
      </c>
      <c r="BZ39" s="38" t="s">
        <v>182</v>
      </c>
      <c r="CA39" s="38" t="s">
        <v>182</v>
      </c>
      <c r="CB39" s="15" t="s">
        <v>183</v>
      </c>
    </row>
    <row r="40">
      <c r="A40" s="28">
        <v>2.0</v>
      </c>
      <c r="B40" s="29" t="s">
        <v>164</v>
      </c>
      <c r="C40" s="29" t="s">
        <v>173</v>
      </c>
      <c r="D40" s="15" t="s">
        <v>205</v>
      </c>
      <c r="E40" s="35" t="s">
        <v>185</v>
      </c>
      <c r="F40" s="15" t="s">
        <v>206</v>
      </c>
      <c r="G40" s="15"/>
      <c r="H40" s="15" t="s">
        <v>98</v>
      </c>
      <c r="I40" s="15" t="s">
        <v>187</v>
      </c>
      <c r="J40" s="14" t="s">
        <v>84</v>
      </c>
      <c r="K40" s="16" t="s">
        <v>114</v>
      </c>
      <c r="L40" s="17">
        <v>0.0</v>
      </c>
      <c r="M40" s="17">
        <v>0.0</v>
      </c>
      <c r="N40" s="18" t="s">
        <v>114</v>
      </c>
      <c r="O40" s="17">
        <v>6.0</v>
      </c>
      <c r="P40" s="27"/>
      <c r="Q40" s="27"/>
      <c r="R40" s="28"/>
      <c r="S40" s="14">
        <v>2.0</v>
      </c>
      <c r="T40" s="19"/>
      <c r="U40" s="20">
        <f t="shared" si="1"/>
        <v>8526</v>
      </c>
      <c r="V40" s="21">
        <f t="shared" si="2"/>
        <v>11</v>
      </c>
      <c r="W40" s="21">
        <f t="shared" si="3"/>
        <v>22</v>
      </c>
      <c r="X40" s="19"/>
      <c r="Y40" s="38">
        <v>516.0</v>
      </c>
      <c r="Z40" s="38" t="s">
        <v>182</v>
      </c>
      <c r="AA40" s="38">
        <v>180.0</v>
      </c>
      <c r="AB40" s="38">
        <v>1068.0</v>
      </c>
      <c r="AC40" s="38" t="s">
        <v>182</v>
      </c>
      <c r="AD40" s="38">
        <v>357.0</v>
      </c>
      <c r="AE40" s="38" t="s">
        <v>182</v>
      </c>
      <c r="AF40" s="38" t="s">
        <v>182</v>
      </c>
      <c r="AG40" s="38">
        <v>1779.0</v>
      </c>
      <c r="AH40" s="38">
        <v>90.0</v>
      </c>
      <c r="AI40" s="38">
        <v>2847.0</v>
      </c>
      <c r="AJ40" s="38" t="s">
        <v>182</v>
      </c>
      <c r="AK40" s="38">
        <v>126.0</v>
      </c>
      <c r="AL40" s="38" t="s">
        <v>182</v>
      </c>
      <c r="AM40" s="38">
        <v>108.0</v>
      </c>
      <c r="AN40" s="38">
        <v>72.0</v>
      </c>
      <c r="AO40" s="38" t="s">
        <v>182</v>
      </c>
      <c r="AP40" s="38" t="s">
        <v>182</v>
      </c>
      <c r="AQ40" s="38" t="s">
        <v>182</v>
      </c>
      <c r="AR40" s="39" t="s">
        <v>182</v>
      </c>
      <c r="AS40" s="38" t="s">
        <v>182</v>
      </c>
      <c r="AT40" s="38">
        <v>180.0</v>
      </c>
      <c r="AU40" s="38">
        <v>180.0</v>
      </c>
      <c r="AV40" s="38">
        <v>303.0</v>
      </c>
      <c r="AW40" s="38">
        <v>108.0</v>
      </c>
      <c r="AX40" s="38">
        <v>72.0</v>
      </c>
      <c r="AY40" s="38">
        <v>72.0</v>
      </c>
      <c r="AZ40" s="38">
        <v>36.0</v>
      </c>
      <c r="BA40" s="38" t="s">
        <v>182</v>
      </c>
      <c r="BB40" s="38" t="s">
        <v>182</v>
      </c>
      <c r="BC40" s="38" t="s">
        <v>182</v>
      </c>
      <c r="BD40" s="38" t="s">
        <v>182</v>
      </c>
      <c r="BE40" s="38" t="s">
        <v>182</v>
      </c>
      <c r="BF40" s="38" t="s">
        <v>182</v>
      </c>
      <c r="BG40" s="38" t="s">
        <v>182</v>
      </c>
      <c r="BH40" s="38" t="s">
        <v>182</v>
      </c>
      <c r="BI40" s="38">
        <v>72.0</v>
      </c>
      <c r="BJ40" s="38">
        <v>72.0</v>
      </c>
      <c r="BK40" s="38" t="s">
        <v>182</v>
      </c>
      <c r="BL40" s="38" t="s">
        <v>182</v>
      </c>
      <c r="BM40" s="38" t="s">
        <v>182</v>
      </c>
      <c r="BN40" s="38" t="s">
        <v>182</v>
      </c>
      <c r="BO40" s="38" t="s">
        <v>182</v>
      </c>
      <c r="BP40" s="38" t="s">
        <v>182</v>
      </c>
      <c r="BQ40" s="38" t="s">
        <v>182</v>
      </c>
      <c r="BR40" s="38" t="s">
        <v>182</v>
      </c>
      <c r="BS40" s="38" t="s">
        <v>182</v>
      </c>
      <c r="BT40" s="38">
        <v>108.0</v>
      </c>
      <c r="BU40" s="38">
        <v>108.0</v>
      </c>
      <c r="BV40" s="38">
        <v>72.0</v>
      </c>
      <c r="BW40" s="38" t="s">
        <v>182</v>
      </c>
      <c r="BX40" s="38" t="s">
        <v>182</v>
      </c>
      <c r="BY40" s="38" t="s">
        <v>182</v>
      </c>
      <c r="BZ40" s="38" t="s">
        <v>182</v>
      </c>
      <c r="CA40" s="38" t="s">
        <v>182</v>
      </c>
      <c r="CB40" s="15" t="s">
        <v>188</v>
      </c>
    </row>
    <row r="41">
      <c r="A41" s="28">
        <v>2.0</v>
      </c>
      <c r="B41" s="35" t="s">
        <v>164</v>
      </c>
      <c r="C41" s="35" t="s">
        <v>173</v>
      </c>
      <c r="D41" s="15" t="s">
        <v>207</v>
      </c>
      <c r="E41" s="35" t="s">
        <v>175</v>
      </c>
      <c r="F41" s="42" t="s">
        <v>208</v>
      </c>
      <c r="G41" s="15"/>
      <c r="H41" s="15" t="s">
        <v>98</v>
      </c>
      <c r="I41" s="43" t="s">
        <v>83</v>
      </c>
      <c r="J41" s="44" t="s">
        <v>177</v>
      </c>
      <c r="K41" s="16" t="s">
        <v>111</v>
      </c>
      <c r="L41" s="17">
        <v>0.0</v>
      </c>
      <c r="M41" s="17">
        <v>0.0</v>
      </c>
      <c r="N41" s="18" t="s">
        <v>111</v>
      </c>
      <c r="O41" s="17"/>
      <c r="P41" s="17">
        <v>3.0</v>
      </c>
      <c r="Q41" s="27"/>
      <c r="R41" s="28"/>
      <c r="S41" s="14">
        <v>1.0</v>
      </c>
      <c r="T41" s="33"/>
      <c r="U41" s="20">
        <f t="shared" si="1"/>
        <v>2841</v>
      </c>
      <c r="V41" s="21">
        <f t="shared" si="2"/>
        <v>4</v>
      </c>
      <c r="W41" s="21">
        <f t="shared" si="3"/>
        <v>8</v>
      </c>
      <c r="X41" s="33"/>
      <c r="Y41" s="22">
        <v>351.0</v>
      </c>
      <c r="Z41" s="38"/>
      <c r="AA41" s="22">
        <v>41.0</v>
      </c>
      <c r="AB41" s="38"/>
      <c r="AC41" s="38"/>
      <c r="AD41" s="22">
        <v>115.0</v>
      </c>
      <c r="AE41" s="22">
        <v>21.0</v>
      </c>
      <c r="AF41" s="22">
        <v>21.0</v>
      </c>
      <c r="AG41" s="22">
        <v>607.0</v>
      </c>
      <c r="AH41" s="22">
        <v>34.0</v>
      </c>
      <c r="AI41" s="22">
        <v>945.0</v>
      </c>
      <c r="AJ41" s="38"/>
      <c r="AK41" s="22">
        <v>41.0</v>
      </c>
      <c r="AL41" s="22">
        <v>41.0</v>
      </c>
      <c r="AM41" s="22">
        <v>41.0</v>
      </c>
      <c r="AN41" s="22">
        <v>27.0</v>
      </c>
      <c r="AO41" s="38"/>
      <c r="AP41" s="38"/>
      <c r="AQ41" s="38"/>
      <c r="AR41" s="39"/>
      <c r="AS41" s="38"/>
      <c r="AT41" s="22">
        <v>81.0</v>
      </c>
      <c r="AU41" s="22">
        <v>54.0</v>
      </c>
      <c r="AV41" s="22">
        <v>81.0</v>
      </c>
      <c r="AW41" s="22">
        <v>27.0</v>
      </c>
      <c r="AX41" s="22">
        <v>27.0</v>
      </c>
      <c r="AY41" s="22">
        <v>14.0</v>
      </c>
      <c r="AZ41" s="22">
        <v>14.0</v>
      </c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22">
        <v>27.0</v>
      </c>
      <c r="BO41" s="38"/>
      <c r="BP41" s="38"/>
      <c r="BQ41" s="38"/>
      <c r="BR41" s="22">
        <v>27.0</v>
      </c>
      <c r="BS41" s="22">
        <v>95.0</v>
      </c>
      <c r="BT41" s="22">
        <v>14.0</v>
      </c>
      <c r="BU41" s="38"/>
      <c r="BV41" s="38"/>
      <c r="BW41" s="22">
        <v>95.0</v>
      </c>
      <c r="BX41" s="38"/>
      <c r="BY41" s="38"/>
      <c r="BZ41" s="38"/>
      <c r="CA41" s="38"/>
      <c r="CB41" s="45" t="s">
        <v>209</v>
      </c>
    </row>
    <row r="42">
      <c r="A42" s="28">
        <v>2.0</v>
      </c>
      <c r="B42" s="29" t="s">
        <v>164</v>
      </c>
      <c r="C42" s="29" t="s">
        <v>173</v>
      </c>
      <c r="D42" s="15" t="s">
        <v>207</v>
      </c>
      <c r="E42" s="35" t="s">
        <v>179</v>
      </c>
      <c r="F42" s="15" t="s">
        <v>210</v>
      </c>
      <c r="G42" s="15"/>
      <c r="H42" s="15" t="s">
        <v>98</v>
      </c>
      <c r="I42" s="15" t="s">
        <v>83</v>
      </c>
      <c r="J42" s="14" t="s">
        <v>177</v>
      </c>
      <c r="K42" s="16" t="s">
        <v>111</v>
      </c>
      <c r="L42" s="17">
        <v>0.0</v>
      </c>
      <c r="M42" s="17">
        <v>0.0</v>
      </c>
      <c r="N42" s="18" t="s">
        <v>111</v>
      </c>
      <c r="O42" s="27"/>
      <c r="P42" s="17">
        <v>6.0</v>
      </c>
      <c r="Q42" s="27"/>
      <c r="R42" s="28"/>
      <c r="S42" s="14">
        <v>1.0</v>
      </c>
      <c r="T42" s="19"/>
      <c r="U42" s="20">
        <f t="shared" si="1"/>
        <v>5682</v>
      </c>
      <c r="V42" s="21">
        <f t="shared" si="2"/>
        <v>8</v>
      </c>
      <c r="W42" s="21">
        <f t="shared" si="3"/>
        <v>15</v>
      </c>
      <c r="X42" s="19"/>
      <c r="Y42" s="38">
        <v>702.0</v>
      </c>
      <c r="Z42" s="38" t="s">
        <v>182</v>
      </c>
      <c r="AA42" s="38">
        <v>82.0</v>
      </c>
      <c r="AB42" s="38" t="s">
        <v>182</v>
      </c>
      <c r="AC42" s="38" t="s">
        <v>182</v>
      </c>
      <c r="AD42" s="38">
        <v>230.0</v>
      </c>
      <c r="AE42" s="38">
        <v>42.0</v>
      </c>
      <c r="AF42" s="38">
        <v>42.0</v>
      </c>
      <c r="AG42" s="38">
        <v>1214.0</v>
      </c>
      <c r="AH42" s="38">
        <v>68.0</v>
      </c>
      <c r="AI42" s="38">
        <v>1890.0</v>
      </c>
      <c r="AJ42" s="38" t="s">
        <v>182</v>
      </c>
      <c r="AK42" s="38">
        <v>82.0</v>
      </c>
      <c r="AL42" s="38">
        <v>82.0</v>
      </c>
      <c r="AM42" s="38">
        <v>82.0</v>
      </c>
      <c r="AN42" s="38">
        <v>54.0</v>
      </c>
      <c r="AO42" s="38" t="s">
        <v>182</v>
      </c>
      <c r="AP42" s="38" t="s">
        <v>182</v>
      </c>
      <c r="AQ42" s="38" t="s">
        <v>182</v>
      </c>
      <c r="AR42" s="39" t="s">
        <v>182</v>
      </c>
      <c r="AS42" s="38" t="s">
        <v>182</v>
      </c>
      <c r="AT42" s="38">
        <v>162.0</v>
      </c>
      <c r="AU42" s="38">
        <v>108.0</v>
      </c>
      <c r="AV42" s="38">
        <v>162.0</v>
      </c>
      <c r="AW42" s="38">
        <v>54.0</v>
      </c>
      <c r="AX42" s="38">
        <v>54.0</v>
      </c>
      <c r="AY42" s="38">
        <v>28.0</v>
      </c>
      <c r="AZ42" s="38">
        <v>28.0</v>
      </c>
      <c r="BA42" s="38" t="s">
        <v>182</v>
      </c>
      <c r="BB42" s="38" t="s">
        <v>182</v>
      </c>
      <c r="BC42" s="38" t="s">
        <v>182</v>
      </c>
      <c r="BD42" s="38" t="s">
        <v>182</v>
      </c>
      <c r="BE42" s="38" t="s">
        <v>182</v>
      </c>
      <c r="BF42" s="38" t="s">
        <v>182</v>
      </c>
      <c r="BG42" s="38" t="s">
        <v>182</v>
      </c>
      <c r="BH42" s="38" t="s">
        <v>182</v>
      </c>
      <c r="BI42" s="38" t="s">
        <v>182</v>
      </c>
      <c r="BJ42" s="38" t="s">
        <v>182</v>
      </c>
      <c r="BK42" s="38" t="s">
        <v>182</v>
      </c>
      <c r="BL42" s="38" t="s">
        <v>182</v>
      </c>
      <c r="BM42" s="38" t="s">
        <v>182</v>
      </c>
      <c r="BN42" s="38">
        <v>54.0</v>
      </c>
      <c r="BO42" s="38" t="s">
        <v>182</v>
      </c>
      <c r="BP42" s="38" t="s">
        <v>182</v>
      </c>
      <c r="BQ42" s="38" t="s">
        <v>182</v>
      </c>
      <c r="BR42" s="38">
        <v>54.0</v>
      </c>
      <c r="BS42" s="38">
        <v>190.0</v>
      </c>
      <c r="BT42" s="38">
        <v>28.0</v>
      </c>
      <c r="BU42" s="38" t="s">
        <v>182</v>
      </c>
      <c r="BV42" s="38" t="s">
        <v>182</v>
      </c>
      <c r="BW42" s="38">
        <v>190.0</v>
      </c>
      <c r="BX42" s="38" t="s">
        <v>182</v>
      </c>
      <c r="BY42" s="38" t="s">
        <v>182</v>
      </c>
      <c r="BZ42" s="38" t="s">
        <v>182</v>
      </c>
      <c r="CA42" s="38" t="s">
        <v>182</v>
      </c>
      <c r="CB42" s="15" t="s">
        <v>183</v>
      </c>
    </row>
    <row r="43">
      <c r="A43" s="28">
        <v>2.0</v>
      </c>
      <c r="B43" s="29" t="s">
        <v>164</v>
      </c>
      <c r="C43" s="29" t="s">
        <v>173</v>
      </c>
      <c r="D43" s="15" t="s">
        <v>211</v>
      </c>
      <c r="E43" s="35" t="s">
        <v>185</v>
      </c>
      <c r="F43" s="15" t="s">
        <v>212</v>
      </c>
      <c r="G43" s="15"/>
      <c r="H43" s="15" t="s">
        <v>98</v>
      </c>
      <c r="I43" s="15" t="s">
        <v>187</v>
      </c>
      <c r="J43" s="14" t="s">
        <v>84</v>
      </c>
      <c r="K43" s="16" t="s">
        <v>111</v>
      </c>
      <c r="L43" s="17">
        <v>0.0</v>
      </c>
      <c r="M43" s="17">
        <v>0.0</v>
      </c>
      <c r="N43" s="18" t="s">
        <v>111</v>
      </c>
      <c r="O43" s="27"/>
      <c r="P43" s="17">
        <v>10.0</v>
      </c>
      <c r="Q43" s="27"/>
      <c r="R43" s="28"/>
      <c r="S43" s="14">
        <v>2.0</v>
      </c>
      <c r="T43" s="19"/>
      <c r="U43" s="20">
        <f t="shared" si="1"/>
        <v>8523</v>
      </c>
      <c r="V43" s="21">
        <f t="shared" si="2"/>
        <v>11</v>
      </c>
      <c r="W43" s="21">
        <f t="shared" si="3"/>
        <v>22</v>
      </c>
      <c r="X43" s="19"/>
      <c r="Y43" s="38">
        <v>1053.0</v>
      </c>
      <c r="Z43" s="38" t="s">
        <v>182</v>
      </c>
      <c r="AA43" s="38">
        <v>123.0</v>
      </c>
      <c r="AB43" s="38" t="s">
        <v>182</v>
      </c>
      <c r="AC43" s="38" t="s">
        <v>182</v>
      </c>
      <c r="AD43" s="38">
        <v>345.0</v>
      </c>
      <c r="AE43" s="38">
        <v>63.0</v>
      </c>
      <c r="AF43" s="38">
        <v>63.0</v>
      </c>
      <c r="AG43" s="38">
        <v>1821.0</v>
      </c>
      <c r="AH43" s="38">
        <v>102.0</v>
      </c>
      <c r="AI43" s="38">
        <v>2835.0</v>
      </c>
      <c r="AJ43" s="38" t="s">
        <v>182</v>
      </c>
      <c r="AK43" s="38">
        <v>123.0</v>
      </c>
      <c r="AL43" s="38">
        <v>123.0</v>
      </c>
      <c r="AM43" s="38">
        <v>123.0</v>
      </c>
      <c r="AN43" s="38">
        <v>81.0</v>
      </c>
      <c r="AO43" s="38" t="s">
        <v>182</v>
      </c>
      <c r="AP43" s="38" t="s">
        <v>182</v>
      </c>
      <c r="AQ43" s="38" t="s">
        <v>182</v>
      </c>
      <c r="AR43" s="39" t="s">
        <v>182</v>
      </c>
      <c r="AS43" s="38" t="s">
        <v>182</v>
      </c>
      <c r="AT43" s="38">
        <v>243.0</v>
      </c>
      <c r="AU43" s="38">
        <v>162.0</v>
      </c>
      <c r="AV43" s="38">
        <v>243.0</v>
      </c>
      <c r="AW43" s="38">
        <v>81.0</v>
      </c>
      <c r="AX43" s="38">
        <v>81.0</v>
      </c>
      <c r="AY43" s="38">
        <v>42.0</v>
      </c>
      <c r="AZ43" s="38">
        <v>42.0</v>
      </c>
      <c r="BA43" s="38" t="s">
        <v>182</v>
      </c>
      <c r="BB43" s="38" t="s">
        <v>182</v>
      </c>
      <c r="BC43" s="38" t="s">
        <v>182</v>
      </c>
      <c r="BD43" s="38" t="s">
        <v>182</v>
      </c>
      <c r="BE43" s="38" t="s">
        <v>182</v>
      </c>
      <c r="BF43" s="38" t="s">
        <v>182</v>
      </c>
      <c r="BG43" s="38" t="s">
        <v>182</v>
      </c>
      <c r="BH43" s="38" t="s">
        <v>182</v>
      </c>
      <c r="BI43" s="38" t="s">
        <v>182</v>
      </c>
      <c r="BJ43" s="38" t="s">
        <v>182</v>
      </c>
      <c r="BK43" s="38" t="s">
        <v>182</v>
      </c>
      <c r="BL43" s="38" t="s">
        <v>182</v>
      </c>
      <c r="BM43" s="38" t="s">
        <v>182</v>
      </c>
      <c r="BN43" s="38">
        <v>81.0</v>
      </c>
      <c r="BO43" s="38" t="s">
        <v>182</v>
      </c>
      <c r="BP43" s="38" t="s">
        <v>182</v>
      </c>
      <c r="BQ43" s="38" t="s">
        <v>182</v>
      </c>
      <c r="BR43" s="38">
        <v>81.0</v>
      </c>
      <c r="BS43" s="38">
        <v>285.0</v>
      </c>
      <c r="BT43" s="38">
        <v>42.0</v>
      </c>
      <c r="BU43" s="38" t="s">
        <v>182</v>
      </c>
      <c r="BV43" s="38" t="s">
        <v>182</v>
      </c>
      <c r="BW43" s="38">
        <v>285.0</v>
      </c>
      <c r="BX43" s="38" t="s">
        <v>182</v>
      </c>
      <c r="BY43" s="38" t="s">
        <v>182</v>
      </c>
      <c r="BZ43" s="38" t="s">
        <v>182</v>
      </c>
      <c r="CA43" s="38" t="s">
        <v>182</v>
      </c>
      <c r="CB43" s="15" t="s">
        <v>213</v>
      </c>
    </row>
    <row r="44">
      <c r="A44" s="28">
        <v>2.0</v>
      </c>
      <c r="B44" s="29" t="s">
        <v>164</v>
      </c>
      <c r="C44" s="29" t="s">
        <v>173</v>
      </c>
      <c r="D44" s="15" t="s">
        <v>214</v>
      </c>
      <c r="E44" s="35" t="s">
        <v>175</v>
      </c>
      <c r="F44" s="15" t="s">
        <v>215</v>
      </c>
      <c r="G44" s="15" t="s">
        <v>216</v>
      </c>
      <c r="H44" s="15" t="s">
        <v>98</v>
      </c>
      <c r="I44" s="15" t="s">
        <v>83</v>
      </c>
      <c r="J44" s="14" t="s">
        <v>99</v>
      </c>
      <c r="K44" s="16" t="s">
        <v>160</v>
      </c>
      <c r="L44" s="17">
        <v>0.0</v>
      </c>
      <c r="M44" s="17">
        <v>0.0</v>
      </c>
      <c r="N44" s="18" t="s">
        <v>160</v>
      </c>
      <c r="O44" s="17">
        <v>-1.0</v>
      </c>
      <c r="P44" s="27"/>
      <c r="Q44" s="17">
        <v>1.0</v>
      </c>
      <c r="R44" s="28"/>
      <c r="S44" s="28"/>
      <c r="T44" s="19"/>
      <c r="U44" s="20">
        <f t="shared" si="1"/>
        <v>2846</v>
      </c>
      <c r="V44" s="21">
        <f t="shared" si="2"/>
        <v>4</v>
      </c>
      <c r="W44" s="21">
        <f t="shared" si="3"/>
        <v>8</v>
      </c>
      <c r="X44" s="19"/>
      <c r="Y44" s="22">
        <v>227.0</v>
      </c>
      <c r="Z44" s="38"/>
      <c r="AA44" s="22">
        <v>43.0</v>
      </c>
      <c r="AB44" s="38"/>
      <c r="AC44" s="38"/>
      <c r="AD44" s="22">
        <v>114.0</v>
      </c>
      <c r="AE44" s="38"/>
      <c r="AF44" s="38"/>
      <c r="AG44" s="22">
        <v>509.0</v>
      </c>
      <c r="AH44" s="22">
        <v>22.0</v>
      </c>
      <c r="AI44" s="22">
        <v>707.0</v>
      </c>
      <c r="AJ44" s="38"/>
      <c r="AK44" s="22">
        <v>15.0</v>
      </c>
      <c r="AL44" s="38"/>
      <c r="AM44" s="38"/>
      <c r="AN44" s="22">
        <v>71.0</v>
      </c>
      <c r="AO44" s="38"/>
      <c r="AP44" s="38"/>
      <c r="AQ44" s="38"/>
      <c r="AR44" s="39"/>
      <c r="AS44" s="38"/>
      <c r="AT44" s="22">
        <v>57.0</v>
      </c>
      <c r="AU44" s="22">
        <v>29.0</v>
      </c>
      <c r="AV44" s="22">
        <v>57.0</v>
      </c>
      <c r="AW44" s="22">
        <v>22.0</v>
      </c>
      <c r="AX44" s="22">
        <v>15.0</v>
      </c>
      <c r="AY44" s="22">
        <v>15.0</v>
      </c>
      <c r="AZ44" s="38"/>
      <c r="BA44" s="38"/>
      <c r="BB44" s="38"/>
      <c r="BC44" s="38"/>
      <c r="BD44" s="38"/>
      <c r="BE44" s="38"/>
      <c r="BF44" s="22">
        <v>311.0</v>
      </c>
      <c r="BG44" s="22">
        <v>156.0</v>
      </c>
      <c r="BH44" s="22">
        <v>128.0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22">
        <v>71.0</v>
      </c>
      <c r="BY44" s="22">
        <v>36.0</v>
      </c>
      <c r="BZ44" s="22">
        <v>170.0</v>
      </c>
      <c r="CA44" s="22">
        <v>71.0</v>
      </c>
      <c r="CB44" s="29"/>
    </row>
    <row r="45">
      <c r="A45" s="28">
        <v>2.0</v>
      </c>
      <c r="B45" s="29" t="s">
        <v>164</v>
      </c>
      <c r="C45" s="29" t="s">
        <v>173</v>
      </c>
      <c r="D45" s="15" t="s">
        <v>214</v>
      </c>
      <c r="E45" s="35" t="s">
        <v>179</v>
      </c>
      <c r="F45" s="15" t="s">
        <v>217</v>
      </c>
      <c r="G45" s="15" t="s">
        <v>216</v>
      </c>
      <c r="H45" s="15" t="s">
        <v>98</v>
      </c>
      <c r="I45" s="15" t="s">
        <v>83</v>
      </c>
      <c r="J45" s="14" t="s">
        <v>84</v>
      </c>
      <c r="K45" s="16" t="s">
        <v>160</v>
      </c>
      <c r="L45" s="17">
        <v>0.0</v>
      </c>
      <c r="M45" s="17">
        <v>0.0</v>
      </c>
      <c r="N45" s="18" t="s">
        <v>160</v>
      </c>
      <c r="O45" s="17">
        <v>-1.0</v>
      </c>
      <c r="P45" s="27"/>
      <c r="Q45" s="17">
        <v>2.0</v>
      </c>
      <c r="R45" s="28"/>
      <c r="S45" s="28"/>
      <c r="T45" s="19"/>
      <c r="U45" s="20">
        <f t="shared" si="1"/>
        <v>5692</v>
      </c>
      <c r="V45" s="21">
        <f t="shared" si="2"/>
        <v>8</v>
      </c>
      <c r="W45" s="21">
        <f t="shared" si="3"/>
        <v>15</v>
      </c>
      <c r="X45" s="19"/>
      <c r="Y45" s="38">
        <v>454.0</v>
      </c>
      <c r="Z45" s="38" t="s">
        <v>182</v>
      </c>
      <c r="AA45" s="38">
        <v>86.0</v>
      </c>
      <c r="AB45" s="38" t="s">
        <v>182</v>
      </c>
      <c r="AC45" s="38" t="s">
        <v>182</v>
      </c>
      <c r="AD45" s="38">
        <v>228.0</v>
      </c>
      <c r="AE45" s="38" t="s">
        <v>182</v>
      </c>
      <c r="AF45" s="38" t="s">
        <v>182</v>
      </c>
      <c r="AG45" s="38">
        <v>1018.0</v>
      </c>
      <c r="AH45" s="38">
        <v>44.0</v>
      </c>
      <c r="AI45" s="38">
        <v>1414.0</v>
      </c>
      <c r="AJ45" s="38" t="s">
        <v>182</v>
      </c>
      <c r="AK45" s="38">
        <v>30.0</v>
      </c>
      <c r="AL45" s="38" t="s">
        <v>182</v>
      </c>
      <c r="AM45" s="38" t="s">
        <v>182</v>
      </c>
      <c r="AN45" s="38">
        <v>142.0</v>
      </c>
      <c r="AO45" s="38" t="s">
        <v>182</v>
      </c>
      <c r="AP45" s="38" t="s">
        <v>182</v>
      </c>
      <c r="AQ45" s="38" t="s">
        <v>182</v>
      </c>
      <c r="AR45" s="39" t="s">
        <v>182</v>
      </c>
      <c r="AS45" s="38" t="s">
        <v>182</v>
      </c>
      <c r="AT45" s="38">
        <v>114.0</v>
      </c>
      <c r="AU45" s="38">
        <v>58.0</v>
      </c>
      <c r="AV45" s="38">
        <v>114.0</v>
      </c>
      <c r="AW45" s="38">
        <v>44.0</v>
      </c>
      <c r="AX45" s="38">
        <v>30.0</v>
      </c>
      <c r="AY45" s="38">
        <v>30.0</v>
      </c>
      <c r="AZ45" s="38" t="s">
        <v>182</v>
      </c>
      <c r="BA45" s="38" t="s">
        <v>182</v>
      </c>
      <c r="BB45" s="38" t="s">
        <v>182</v>
      </c>
      <c r="BC45" s="38" t="s">
        <v>182</v>
      </c>
      <c r="BD45" s="38" t="s">
        <v>182</v>
      </c>
      <c r="BE45" s="38" t="s">
        <v>182</v>
      </c>
      <c r="BF45" s="38">
        <v>622.0</v>
      </c>
      <c r="BG45" s="38">
        <v>312.0</v>
      </c>
      <c r="BH45" s="38">
        <v>256.0</v>
      </c>
      <c r="BI45" s="38" t="s">
        <v>182</v>
      </c>
      <c r="BJ45" s="38" t="s">
        <v>182</v>
      </c>
      <c r="BK45" s="38" t="s">
        <v>182</v>
      </c>
      <c r="BL45" s="38" t="s">
        <v>182</v>
      </c>
      <c r="BM45" s="38" t="s">
        <v>182</v>
      </c>
      <c r="BN45" s="38" t="s">
        <v>182</v>
      </c>
      <c r="BO45" s="38" t="s">
        <v>182</v>
      </c>
      <c r="BP45" s="38" t="s">
        <v>182</v>
      </c>
      <c r="BQ45" s="38" t="s">
        <v>182</v>
      </c>
      <c r="BR45" s="38" t="s">
        <v>182</v>
      </c>
      <c r="BS45" s="38" t="s">
        <v>182</v>
      </c>
      <c r="BT45" s="38" t="s">
        <v>182</v>
      </c>
      <c r="BU45" s="38" t="s">
        <v>182</v>
      </c>
      <c r="BV45" s="38" t="s">
        <v>182</v>
      </c>
      <c r="BW45" s="38" t="s">
        <v>182</v>
      </c>
      <c r="BX45" s="38">
        <v>142.0</v>
      </c>
      <c r="BY45" s="38">
        <v>72.0</v>
      </c>
      <c r="BZ45" s="38">
        <v>340.0</v>
      </c>
      <c r="CA45" s="38">
        <v>142.0</v>
      </c>
      <c r="CB45" s="15" t="s">
        <v>183</v>
      </c>
    </row>
    <row r="46">
      <c r="A46" s="28">
        <v>2.0</v>
      </c>
      <c r="B46" s="35" t="s">
        <v>164</v>
      </c>
      <c r="C46" s="35" t="s">
        <v>173</v>
      </c>
      <c r="D46" s="15" t="s">
        <v>218</v>
      </c>
      <c r="E46" s="35" t="s">
        <v>185</v>
      </c>
      <c r="F46" s="15" t="s">
        <v>219</v>
      </c>
      <c r="G46" s="15" t="s">
        <v>216</v>
      </c>
      <c r="H46" s="15" t="s">
        <v>98</v>
      </c>
      <c r="I46" s="15" t="s">
        <v>187</v>
      </c>
      <c r="J46" s="14" t="s">
        <v>84</v>
      </c>
      <c r="K46" s="16" t="s">
        <v>160</v>
      </c>
      <c r="L46" s="17">
        <v>0.0</v>
      </c>
      <c r="M46" s="17">
        <v>0.0</v>
      </c>
      <c r="N46" s="18" t="s">
        <v>160</v>
      </c>
      <c r="O46" s="17">
        <v>-1.0</v>
      </c>
      <c r="P46" s="27"/>
      <c r="Q46" s="17">
        <v>5.0</v>
      </c>
      <c r="R46" s="28"/>
      <c r="S46" s="28"/>
      <c r="T46" s="19"/>
      <c r="U46" s="20">
        <f t="shared" si="1"/>
        <v>8538</v>
      </c>
      <c r="V46" s="21">
        <f t="shared" si="2"/>
        <v>11</v>
      </c>
      <c r="W46" s="21">
        <f t="shared" si="3"/>
        <v>22</v>
      </c>
      <c r="X46" s="19"/>
      <c r="Y46" s="38">
        <v>681.0</v>
      </c>
      <c r="Z46" s="38" t="s">
        <v>182</v>
      </c>
      <c r="AA46" s="38">
        <v>129.0</v>
      </c>
      <c r="AB46" s="38" t="s">
        <v>182</v>
      </c>
      <c r="AC46" s="38" t="s">
        <v>182</v>
      </c>
      <c r="AD46" s="38">
        <v>342.0</v>
      </c>
      <c r="AE46" s="38" t="s">
        <v>182</v>
      </c>
      <c r="AF46" s="38" t="s">
        <v>182</v>
      </c>
      <c r="AG46" s="38">
        <v>1527.0</v>
      </c>
      <c r="AH46" s="38">
        <v>66.0</v>
      </c>
      <c r="AI46" s="38">
        <v>2121.0</v>
      </c>
      <c r="AJ46" s="38" t="s">
        <v>182</v>
      </c>
      <c r="AK46" s="38">
        <v>45.0</v>
      </c>
      <c r="AL46" s="38" t="s">
        <v>182</v>
      </c>
      <c r="AM46" s="38" t="s">
        <v>182</v>
      </c>
      <c r="AN46" s="38">
        <v>213.0</v>
      </c>
      <c r="AO46" s="38" t="s">
        <v>182</v>
      </c>
      <c r="AP46" s="38" t="s">
        <v>182</v>
      </c>
      <c r="AQ46" s="38" t="s">
        <v>182</v>
      </c>
      <c r="AR46" s="39" t="s">
        <v>182</v>
      </c>
      <c r="AS46" s="38" t="s">
        <v>182</v>
      </c>
      <c r="AT46" s="38">
        <v>171.0</v>
      </c>
      <c r="AU46" s="38">
        <v>87.0</v>
      </c>
      <c r="AV46" s="38">
        <v>171.0</v>
      </c>
      <c r="AW46" s="38">
        <v>66.0</v>
      </c>
      <c r="AX46" s="38">
        <v>45.0</v>
      </c>
      <c r="AY46" s="38">
        <v>45.0</v>
      </c>
      <c r="AZ46" s="38" t="s">
        <v>182</v>
      </c>
      <c r="BA46" s="38" t="s">
        <v>182</v>
      </c>
      <c r="BB46" s="38" t="s">
        <v>182</v>
      </c>
      <c r="BC46" s="38" t="s">
        <v>182</v>
      </c>
      <c r="BD46" s="38" t="s">
        <v>182</v>
      </c>
      <c r="BE46" s="38" t="s">
        <v>182</v>
      </c>
      <c r="BF46" s="38">
        <v>933.0</v>
      </c>
      <c r="BG46" s="38">
        <v>468.0</v>
      </c>
      <c r="BH46" s="38">
        <v>384.0</v>
      </c>
      <c r="BI46" s="38" t="s">
        <v>182</v>
      </c>
      <c r="BJ46" s="38" t="s">
        <v>182</v>
      </c>
      <c r="BK46" s="38" t="s">
        <v>182</v>
      </c>
      <c r="BL46" s="38" t="s">
        <v>182</v>
      </c>
      <c r="BM46" s="38" t="s">
        <v>182</v>
      </c>
      <c r="BN46" s="38" t="s">
        <v>182</v>
      </c>
      <c r="BO46" s="38" t="s">
        <v>182</v>
      </c>
      <c r="BP46" s="38" t="s">
        <v>182</v>
      </c>
      <c r="BQ46" s="38" t="s">
        <v>182</v>
      </c>
      <c r="BR46" s="38" t="s">
        <v>182</v>
      </c>
      <c r="BS46" s="38" t="s">
        <v>182</v>
      </c>
      <c r="BT46" s="38" t="s">
        <v>182</v>
      </c>
      <c r="BU46" s="38" t="s">
        <v>182</v>
      </c>
      <c r="BV46" s="38" t="s">
        <v>182</v>
      </c>
      <c r="BW46" s="38" t="s">
        <v>182</v>
      </c>
      <c r="BX46" s="38">
        <v>213.0</v>
      </c>
      <c r="BY46" s="38">
        <v>108.0</v>
      </c>
      <c r="BZ46" s="38">
        <v>510.0</v>
      </c>
      <c r="CA46" s="38">
        <v>213.0</v>
      </c>
      <c r="CB46" s="15" t="s">
        <v>188</v>
      </c>
    </row>
    <row r="47">
      <c r="A47" s="14">
        <v>2.0</v>
      </c>
      <c r="B47" s="15" t="s">
        <v>164</v>
      </c>
      <c r="C47" s="15" t="s">
        <v>220</v>
      </c>
      <c r="D47" s="15" t="s">
        <v>88</v>
      </c>
      <c r="E47" s="15"/>
      <c r="F47" s="15" t="s">
        <v>221</v>
      </c>
      <c r="G47" s="15" t="s">
        <v>222</v>
      </c>
      <c r="H47" s="15" t="s">
        <v>98</v>
      </c>
      <c r="I47" s="15" t="s">
        <v>83</v>
      </c>
      <c r="J47" s="14" t="s">
        <v>120</v>
      </c>
      <c r="K47" s="16"/>
      <c r="L47" s="27"/>
      <c r="M47" s="27"/>
      <c r="N47" s="18" t="s">
        <v>88</v>
      </c>
      <c r="O47" s="27"/>
      <c r="P47" s="27"/>
      <c r="Q47" s="17">
        <v>10.0</v>
      </c>
      <c r="R47" s="14">
        <v>-4.0</v>
      </c>
      <c r="S47" s="14">
        <v>2.0</v>
      </c>
      <c r="T47" s="19"/>
      <c r="U47" s="20">
        <f t="shared" si="1"/>
        <v>9893</v>
      </c>
      <c r="V47" s="21">
        <f t="shared" si="2"/>
        <v>13</v>
      </c>
      <c r="W47" s="21">
        <f t="shared" si="3"/>
        <v>25</v>
      </c>
      <c r="X47" s="19"/>
      <c r="Y47" s="38"/>
      <c r="Z47" s="36"/>
      <c r="AA47" s="23">
        <v>252.0</v>
      </c>
      <c r="AB47" s="25"/>
      <c r="AC47" s="25"/>
      <c r="AD47" s="24">
        <v>672.0</v>
      </c>
      <c r="AE47" s="25"/>
      <c r="AF47" s="25"/>
      <c r="AG47" s="24">
        <v>2352.0</v>
      </c>
      <c r="AH47" s="24">
        <v>84.0</v>
      </c>
      <c r="AI47" s="24">
        <v>3359.0</v>
      </c>
      <c r="AJ47" s="25"/>
      <c r="AK47" s="24">
        <v>38.0</v>
      </c>
      <c r="AL47" s="25"/>
      <c r="AM47" s="24">
        <v>51.0</v>
      </c>
      <c r="AN47" s="24">
        <v>34.0</v>
      </c>
      <c r="AO47" s="25"/>
      <c r="AP47" s="25"/>
      <c r="AQ47" s="25"/>
      <c r="AR47" s="19"/>
      <c r="AS47" s="25"/>
      <c r="AT47" s="24">
        <v>756.0</v>
      </c>
      <c r="AU47" s="24">
        <v>210.0</v>
      </c>
      <c r="AV47" s="24">
        <v>504.0</v>
      </c>
      <c r="AW47" s="24">
        <v>51.0</v>
      </c>
      <c r="AX47" s="24">
        <v>42.0</v>
      </c>
      <c r="AY47" s="24">
        <v>26.0</v>
      </c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4">
        <v>126.0</v>
      </c>
      <c r="BO47" s="24">
        <v>252.0</v>
      </c>
      <c r="BP47" s="25"/>
      <c r="BQ47" s="24">
        <v>714.0</v>
      </c>
      <c r="BR47" s="24">
        <v>210.0</v>
      </c>
      <c r="BS47" s="24">
        <v>160.0</v>
      </c>
      <c r="BT47" s="25"/>
      <c r="BU47" s="25"/>
      <c r="BV47" s="25"/>
      <c r="BW47" s="25"/>
      <c r="BX47" s="25"/>
      <c r="BY47" s="25"/>
      <c r="BZ47" s="25"/>
      <c r="CA47" s="25"/>
      <c r="CB47" s="15"/>
    </row>
    <row r="48">
      <c r="A48" s="14">
        <v>2.0</v>
      </c>
      <c r="B48" s="15" t="s">
        <v>164</v>
      </c>
      <c r="C48" s="15" t="s">
        <v>220</v>
      </c>
      <c r="D48" s="15" t="s">
        <v>166</v>
      </c>
      <c r="E48" s="15"/>
      <c r="F48" s="15" t="s">
        <v>223</v>
      </c>
      <c r="G48" s="15" t="s">
        <v>224</v>
      </c>
      <c r="H48" s="15" t="s">
        <v>98</v>
      </c>
      <c r="I48" s="15" t="s">
        <v>83</v>
      </c>
      <c r="J48" s="14" t="s">
        <v>120</v>
      </c>
      <c r="K48" s="32"/>
      <c r="L48" s="27"/>
      <c r="M48" s="27"/>
      <c r="N48" s="18"/>
      <c r="O48" s="17">
        <v>-3.0</v>
      </c>
      <c r="P48" s="27"/>
      <c r="Q48" s="27"/>
      <c r="R48" s="14">
        <v>3.0</v>
      </c>
      <c r="S48" s="14">
        <v>2.0</v>
      </c>
      <c r="T48" s="19"/>
      <c r="U48" s="20">
        <f t="shared" si="1"/>
        <v>9772</v>
      </c>
      <c r="V48" s="21">
        <f t="shared" si="2"/>
        <v>13</v>
      </c>
      <c r="W48" s="21">
        <f t="shared" si="3"/>
        <v>25</v>
      </c>
      <c r="X48" s="19"/>
      <c r="Y48" s="38"/>
      <c r="Z48" s="36"/>
      <c r="AA48" s="23">
        <v>126.0</v>
      </c>
      <c r="AB48" s="25"/>
      <c r="AC48" s="25"/>
      <c r="AD48" s="24">
        <v>630.0</v>
      </c>
      <c r="AE48" s="25"/>
      <c r="AF48" s="25"/>
      <c r="AG48" s="24">
        <v>2433.0</v>
      </c>
      <c r="AH48" s="24">
        <v>68.0</v>
      </c>
      <c r="AI48" s="24">
        <v>3775.0</v>
      </c>
      <c r="AJ48" s="25"/>
      <c r="AK48" s="24">
        <v>21.0</v>
      </c>
      <c r="AL48" s="25"/>
      <c r="AM48" s="24">
        <v>68.0</v>
      </c>
      <c r="AN48" s="24">
        <v>42.0</v>
      </c>
      <c r="AO48" s="25"/>
      <c r="AP48" s="25"/>
      <c r="AQ48" s="25"/>
      <c r="AR48" s="19"/>
      <c r="AS48" s="25"/>
      <c r="AT48" s="24">
        <v>588.0</v>
      </c>
      <c r="AU48" s="24">
        <v>84.0</v>
      </c>
      <c r="AV48" s="24">
        <v>336.0</v>
      </c>
      <c r="AW48" s="24">
        <v>68.0</v>
      </c>
      <c r="AX48" s="24">
        <v>42.0</v>
      </c>
      <c r="AY48" s="24">
        <v>38.0</v>
      </c>
      <c r="AZ48" s="25"/>
      <c r="BA48" s="25"/>
      <c r="BB48" s="24">
        <v>378.0</v>
      </c>
      <c r="BC48" s="24">
        <v>235.0</v>
      </c>
      <c r="BD48" s="24">
        <v>210.0</v>
      </c>
      <c r="BE48" s="24">
        <v>630.0</v>
      </c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15"/>
    </row>
    <row r="49">
      <c r="A49" s="14">
        <v>2.0</v>
      </c>
      <c r="B49" s="15" t="s">
        <v>164</v>
      </c>
      <c r="C49" s="15" t="s">
        <v>220</v>
      </c>
      <c r="D49" s="15" t="s">
        <v>225</v>
      </c>
      <c r="E49" s="15"/>
      <c r="F49" s="15" t="s">
        <v>226</v>
      </c>
      <c r="G49" s="15" t="s">
        <v>227</v>
      </c>
      <c r="H49" s="15" t="s">
        <v>98</v>
      </c>
      <c r="I49" s="15" t="s">
        <v>83</v>
      </c>
      <c r="J49" s="14" t="s">
        <v>120</v>
      </c>
      <c r="K49" s="32"/>
      <c r="L49" s="27"/>
      <c r="M49" s="27"/>
      <c r="N49" s="18" t="s">
        <v>160</v>
      </c>
      <c r="O49" s="17">
        <v>-1.0</v>
      </c>
      <c r="P49" s="17">
        <v>6.0</v>
      </c>
      <c r="Q49" s="27"/>
      <c r="R49" s="28"/>
      <c r="S49" s="14">
        <v>2.0</v>
      </c>
      <c r="T49" s="19"/>
      <c r="U49" s="20">
        <f t="shared" si="1"/>
        <v>9923</v>
      </c>
      <c r="V49" s="21">
        <f t="shared" si="2"/>
        <v>13</v>
      </c>
      <c r="W49" s="21">
        <f t="shared" si="3"/>
        <v>25</v>
      </c>
      <c r="X49" s="19"/>
      <c r="Y49" s="38"/>
      <c r="Z49" s="36"/>
      <c r="AA49" s="23">
        <v>134.0</v>
      </c>
      <c r="AB49" s="25"/>
      <c r="AC49" s="25"/>
      <c r="AD49" s="24">
        <v>666.0</v>
      </c>
      <c r="AE49" s="25"/>
      <c r="AF49" s="25"/>
      <c r="AG49" s="24">
        <v>2483.0</v>
      </c>
      <c r="AH49" s="24">
        <v>178.0</v>
      </c>
      <c r="AI49" s="24">
        <v>3547.0</v>
      </c>
      <c r="AJ49" s="25"/>
      <c r="AK49" s="24">
        <v>49.0</v>
      </c>
      <c r="AL49" s="25"/>
      <c r="AM49" s="24">
        <v>54.0</v>
      </c>
      <c r="AN49" s="24">
        <v>36.0</v>
      </c>
      <c r="AO49" s="25"/>
      <c r="AP49" s="24">
        <v>32.0</v>
      </c>
      <c r="AQ49" s="25"/>
      <c r="AR49" s="19"/>
      <c r="AS49" s="25"/>
      <c r="AT49" s="24">
        <v>1419.0</v>
      </c>
      <c r="AU49" s="24">
        <v>89.0</v>
      </c>
      <c r="AV49" s="24">
        <v>267.0</v>
      </c>
      <c r="AW49" s="24">
        <v>36.0</v>
      </c>
      <c r="AX49" s="24">
        <v>45.0</v>
      </c>
      <c r="AY49" s="24">
        <v>18.0</v>
      </c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4">
        <v>249.0</v>
      </c>
      <c r="BO49" s="25"/>
      <c r="BP49" s="25"/>
      <c r="BQ49" s="25"/>
      <c r="BR49" s="24">
        <v>621.0</v>
      </c>
      <c r="BS49" s="25"/>
      <c r="BT49" s="25"/>
      <c r="BU49" s="25"/>
      <c r="BV49" s="25"/>
      <c r="BW49" s="25"/>
      <c r="BX49" s="25"/>
      <c r="BY49" s="25"/>
      <c r="BZ49" s="25"/>
      <c r="CA49" s="25"/>
      <c r="CB49" s="15"/>
    </row>
    <row r="50">
      <c r="A50" s="14">
        <v>2.0</v>
      </c>
      <c r="B50" s="15" t="s">
        <v>164</v>
      </c>
      <c r="C50" s="15" t="s">
        <v>220</v>
      </c>
      <c r="D50" s="15" t="s">
        <v>95</v>
      </c>
      <c r="E50" s="15"/>
      <c r="F50" s="15" t="s">
        <v>228</v>
      </c>
      <c r="G50" s="15" t="s">
        <v>229</v>
      </c>
      <c r="H50" s="15" t="s">
        <v>98</v>
      </c>
      <c r="I50" s="15" t="s">
        <v>83</v>
      </c>
      <c r="J50" s="14" t="s">
        <v>120</v>
      </c>
      <c r="K50" s="32"/>
      <c r="L50" s="27"/>
      <c r="M50" s="17"/>
      <c r="N50" s="18"/>
      <c r="O50" s="17">
        <v>-2.0</v>
      </c>
      <c r="P50" s="27"/>
      <c r="Q50" s="27"/>
      <c r="R50" s="14">
        <v>3.0</v>
      </c>
      <c r="S50" s="14">
        <v>2.0</v>
      </c>
      <c r="T50" s="19"/>
      <c r="U50" s="20">
        <f t="shared" si="1"/>
        <v>9198</v>
      </c>
      <c r="V50" s="21">
        <f t="shared" si="2"/>
        <v>12</v>
      </c>
      <c r="W50" s="21">
        <f t="shared" si="3"/>
        <v>23</v>
      </c>
      <c r="X50" s="19"/>
      <c r="Y50" s="38"/>
      <c r="Z50" s="36"/>
      <c r="AA50" s="23">
        <v>145.0</v>
      </c>
      <c r="AB50" s="25"/>
      <c r="AC50" s="25"/>
      <c r="AD50" s="25"/>
      <c r="AE50" s="25"/>
      <c r="AF50" s="25"/>
      <c r="AG50" s="24">
        <v>2797.0</v>
      </c>
      <c r="AH50" s="24">
        <v>78.0</v>
      </c>
      <c r="AI50" s="24">
        <v>4051.0</v>
      </c>
      <c r="AJ50" s="25"/>
      <c r="AK50" s="24">
        <v>25.0</v>
      </c>
      <c r="AL50" s="25"/>
      <c r="AM50" s="24">
        <v>174.0</v>
      </c>
      <c r="AN50" s="24">
        <v>87.0</v>
      </c>
      <c r="AO50" s="25"/>
      <c r="AP50" s="24">
        <v>25.0</v>
      </c>
      <c r="AQ50" s="25"/>
      <c r="AR50" s="19"/>
      <c r="AS50" s="25"/>
      <c r="AT50" s="24">
        <v>1061.0</v>
      </c>
      <c r="AU50" s="24">
        <v>290.0</v>
      </c>
      <c r="AV50" s="24">
        <v>338.0</v>
      </c>
      <c r="AW50" s="24">
        <v>49.0</v>
      </c>
      <c r="AX50" s="24">
        <v>49.0</v>
      </c>
      <c r="AY50" s="24">
        <v>29.0</v>
      </c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15"/>
    </row>
    <row r="51">
      <c r="A51" s="14">
        <v>2.0</v>
      </c>
      <c r="B51" s="15" t="s">
        <v>164</v>
      </c>
      <c r="C51" s="15" t="s">
        <v>220</v>
      </c>
      <c r="D51" s="15" t="s">
        <v>169</v>
      </c>
      <c r="E51" s="15"/>
      <c r="F51" s="15" t="s">
        <v>230</v>
      </c>
      <c r="G51" s="15"/>
      <c r="H51" s="15" t="s">
        <v>98</v>
      </c>
      <c r="I51" s="15" t="s">
        <v>83</v>
      </c>
      <c r="J51" s="14" t="s">
        <v>120</v>
      </c>
      <c r="K51" s="32"/>
      <c r="L51" s="17"/>
      <c r="M51" s="27"/>
      <c r="N51" s="18" t="s">
        <v>111</v>
      </c>
      <c r="O51" s="17"/>
      <c r="P51" s="17">
        <v>10.0</v>
      </c>
      <c r="Q51" s="27"/>
      <c r="R51" s="28"/>
      <c r="S51" s="28"/>
      <c r="T51" s="19"/>
      <c r="U51" s="20">
        <f t="shared" si="1"/>
        <v>9924</v>
      </c>
      <c r="V51" s="21">
        <f t="shared" si="2"/>
        <v>13</v>
      </c>
      <c r="W51" s="21">
        <f t="shared" si="3"/>
        <v>25</v>
      </c>
      <c r="X51" s="19"/>
      <c r="Y51" s="38"/>
      <c r="Z51" s="36"/>
      <c r="AA51" s="23">
        <v>223.0</v>
      </c>
      <c r="AB51" s="25"/>
      <c r="AC51" s="25"/>
      <c r="AD51" s="24">
        <v>712.0</v>
      </c>
      <c r="AE51" s="24">
        <v>72.0</v>
      </c>
      <c r="AF51" s="24">
        <v>72.0</v>
      </c>
      <c r="AG51" s="24">
        <v>2581.0</v>
      </c>
      <c r="AH51" s="24">
        <v>112.0</v>
      </c>
      <c r="AI51" s="24">
        <v>3560.0</v>
      </c>
      <c r="AJ51" s="25"/>
      <c r="AK51" s="24">
        <v>67.0</v>
      </c>
      <c r="AL51" s="24">
        <v>161.0</v>
      </c>
      <c r="AM51" s="24">
        <v>54.0</v>
      </c>
      <c r="AN51" s="24">
        <v>36.0</v>
      </c>
      <c r="AO51" s="25"/>
      <c r="AP51" s="24">
        <v>36.0</v>
      </c>
      <c r="AQ51" s="25"/>
      <c r="AR51" s="33"/>
      <c r="AS51" s="25"/>
      <c r="AT51" s="24">
        <v>534.0</v>
      </c>
      <c r="AU51" s="24">
        <v>178.0</v>
      </c>
      <c r="AV51" s="24">
        <v>445.0</v>
      </c>
      <c r="AW51" s="24">
        <v>36.0</v>
      </c>
      <c r="AX51" s="24">
        <v>63.0</v>
      </c>
      <c r="AY51" s="24">
        <v>27.0</v>
      </c>
      <c r="AZ51" s="24">
        <v>49.0</v>
      </c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4">
        <v>156.0</v>
      </c>
      <c r="BO51" s="25"/>
      <c r="BP51" s="25"/>
      <c r="BQ51" s="25"/>
      <c r="BR51" s="24">
        <v>401.0</v>
      </c>
      <c r="BS51" s="24">
        <v>107.0</v>
      </c>
      <c r="BT51" s="24">
        <v>72.0</v>
      </c>
      <c r="BU51" s="25"/>
      <c r="BV51" s="25"/>
      <c r="BW51" s="24">
        <v>170.0</v>
      </c>
      <c r="BX51" s="25"/>
      <c r="BY51" s="25"/>
      <c r="BZ51" s="25"/>
      <c r="CA51" s="25"/>
      <c r="CB51" s="15"/>
    </row>
    <row r="52">
      <c r="A52" s="14">
        <v>2.0</v>
      </c>
      <c r="B52" s="15" t="s">
        <v>164</v>
      </c>
      <c r="C52" s="15" t="s">
        <v>220</v>
      </c>
      <c r="D52" s="15" t="s">
        <v>114</v>
      </c>
      <c r="E52" s="15"/>
      <c r="F52" s="15" t="s">
        <v>231</v>
      </c>
      <c r="G52" s="15" t="s">
        <v>232</v>
      </c>
      <c r="H52" s="15" t="s">
        <v>98</v>
      </c>
      <c r="I52" s="15" t="s">
        <v>83</v>
      </c>
      <c r="J52" s="14" t="s">
        <v>120</v>
      </c>
      <c r="K52" s="32"/>
      <c r="L52" s="46"/>
      <c r="M52" s="27"/>
      <c r="N52" s="18" t="s">
        <v>114</v>
      </c>
      <c r="O52" s="17">
        <v>10.0</v>
      </c>
      <c r="P52" s="27"/>
      <c r="Q52" s="27"/>
      <c r="R52" s="28"/>
      <c r="S52" s="28"/>
      <c r="T52" s="19"/>
      <c r="U52" s="20">
        <f t="shared" si="1"/>
        <v>9922</v>
      </c>
      <c r="V52" s="21">
        <f t="shared" si="2"/>
        <v>13</v>
      </c>
      <c r="W52" s="21">
        <f t="shared" si="3"/>
        <v>25</v>
      </c>
      <c r="X52" s="19"/>
      <c r="Y52" s="38"/>
      <c r="Z52" s="36"/>
      <c r="AA52" s="23">
        <v>375.0</v>
      </c>
      <c r="AB52" s="24">
        <v>333.0</v>
      </c>
      <c r="AC52" s="25"/>
      <c r="AD52" s="24">
        <v>708.0</v>
      </c>
      <c r="AE52" s="25"/>
      <c r="AF52" s="25"/>
      <c r="AG52" s="24">
        <v>2414.0</v>
      </c>
      <c r="AH52" s="24">
        <v>105.0</v>
      </c>
      <c r="AI52" s="24">
        <v>3746.0</v>
      </c>
      <c r="AJ52" s="25"/>
      <c r="AK52" s="24">
        <v>75.0</v>
      </c>
      <c r="AL52" s="25"/>
      <c r="AM52" s="24">
        <v>125.0</v>
      </c>
      <c r="AN52" s="24">
        <v>42.0</v>
      </c>
      <c r="AO52" s="25"/>
      <c r="AP52" s="24">
        <v>38.0</v>
      </c>
      <c r="AQ52" s="25"/>
      <c r="AR52" s="19"/>
      <c r="AS52" s="25"/>
      <c r="AT52" s="24">
        <v>583.0</v>
      </c>
      <c r="AU52" s="24">
        <v>333.0</v>
      </c>
      <c r="AV52" s="24">
        <v>542.0</v>
      </c>
      <c r="AW52" s="24">
        <v>75.0</v>
      </c>
      <c r="AX52" s="24">
        <v>63.0</v>
      </c>
      <c r="AY52" s="24">
        <v>50.0</v>
      </c>
      <c r="AZ52" s="24">
        <v>55.0</v>
      </c>
      <c r="BA52" s="25"/>
      <c r="BB52" s="25"/>
      <c r="BC52" s="25"/>
      <c r="BD52" s="25"/>
      <c r="BE52" s="25"/>
      <c r="BF52" s="25"/>
      <c r="BG52" s="25"/>
      <c r="BH52" s="25"/>
      <c r="BI52" s="24">
        <v>42.0</v>
      </c>
      <c r="BJ52" s="24">
        <v>42.0</v>
      </c>
      <c r="BK52" s="25"/>
      <c r="BL52" s="25"/>
      <c r="BM52" s="25"/>
      <c r="BN52" s="25"/>
      <c r="BO52" s="25"/>
      <c r="BP52" s="25"/>
      <c r="BQ52" s="25"/>
      <c r="BR52" s="25"/>
      <c r="BS52" s="25"/>
      <c r="BT52" s="24">
        <v>109.0</v>
      </c>
      <c r="BU52" s="24">
        <v>25.0</v>
      </c>
      <c r="BV52" s="24">
        <v>42.0</v>
      </c>
      <c r="BW52" s="25"/>
      <c r="BX52" s="25"/>
      <c r="BY52" s="25"/>
      <c r="BZ52" s="25"/>
      <c r="CA52" s="25"/>
      <c r="CB52" s="47" t="s">
        <v>233</v>
      </c>
    </row>
    <row r="53">
      <c r="A53" s="14">
        <v>2.0</v>
      </c>
      <c r="B53" s="15" t="s">
        <v>164</v>
      </c>
      <c r="C53" s="15" t="s">
        <v>220</v>
      </c>
      <c r="D53" s="15" t="s">
        <v>234</v>
      </c>
      <c r="E53" s="15"/>
      <c r="F53" s="15" t="s">
        <v>235</v>
      </c>
      <c r="G53" s="15"/>
      <c r="H53" s="15" t="s">
        <v>98</v>
      </c>
      <c r="I53" s="15" t="s">
        <v>83</v>
      </c>
      <c r="J53" s="14" t="s">
        <v>120</v>
      </c>
      <c r="K53" s="32"/>
      <c r="L53" s="26"/>
      <c r="M53" s="26"/>
      <c r="N53" s="18" t="s">
        <v>234</v>
      </c>
      <c r="O53" s="17">
        <v>-1.0</v>
      </c>
      <c r="P53" s="17">
        <v>3.0</v>
      </c>
      <c r="Q53" s="17">
        <v>5.0</v>
      </c>
      <c r="R53" s="14">
        <v>-2.0</v>
      </c>
      <c r="S53" s="14">
        <v>7.0</v>
      </c>
      <c r="T53" s="19"/>
      <c r="U53" s="20">
        <f t="shared" si="1"/>
        <v>9919</v>
      </c>
      <c r="V53" s="21">
        <f t="shared" si="2"/>
        <v>13</v>
      </c>
      <c r="W53" s="21">
        <f t="shared" si="3"/>
        <v>25</v>
      </c>
      <c r="X53" s="19"/>
      <c r="Y53" s="38"/>
      <c r="Z53" s="36"/>
      <c r="AA53" s="23">
        <v>279.0</v>
      </c>
      <c r="AB53" s="25"/>
      <c r="AC53" s="25"/>
      <c r="AD53" s="24">
        <v>744.0</v>
      </c>
      <c r="AE53" s="25"/>
      <c r="AF53" s="25"/>
      <c r="AG53" s="24">
        <v>2697.0</v>
      </c>
      <c r="AH53" s="24">
        <v>93.0</v>
      </c>
      <c r="AI53" s="24">
        <v>3720.0</v>
      </c>
      <c r="AJ53" s="25"/>
      <c r="AK53" s="24">
        <v>42.0</v>
      </c>
      <c r="AL53" s="25"/>
      <c r="AM53" s="24">
        <v>56.0</v>
      </c>
      <c r="AN53" s="24">
        <v>38.0</v>
      </c>
      <c r="AO53" s="25"/>
      <c r="AP53" s="24">
        <v>28.0</v>
      </c>
      <c r="AQ53" s="25"/>
      <c r="AR53" s="19"/>
      <c r="AS53" s="25"/>
      <c r="AT53" s="24">
        <v>558.0</v>
      </c>
      <c r="AU53" s="24">
        <v>233.0</v>
      </c>
      <c r="AV53" s="24">
        <v>465.0</v>
      </c>
      <c r="AW53" s="24">
        <v>56.0</v>
      </c>
      <c r="AX53" s="24">
        <v>47.0</v>
      </c>
      <c r="AY53" s="24">
        <v>28.0</v>
      </c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4">
        <v>103.0</v>
      </c>
      <c r="BL53" s="25"/>
      <c r="BM53" s="25"/>
      <c r="BN53" s="24">
        <v>117.0</v>
      </c>
      <c r="BO53" s="24">
        <v>419.0</v>
      </c>
      <c r="BP53" s="24">
        <v>84.0</v>
      </c>
      <c r="BQ53" s="25"/>
      <c r="BR53" s="25"/>
      <c r="BS53" s="25"/>
      <c r="BT53" s="25"/>
      <c r="BU53" s="25"/>
      <c r="BV53" s="25"/>
      <c r="BW53" s="24">
        <v>112.0</v>
      </c>
      <c r="BX53" s="25"/>
      <c r="BY53" s="25"/>
      <c r="BZ53" s="25"/>
      <c r="CA53" s="25"/>
      <c r="CB53" s="29"/>
    </row>
    <row r="54">
      <c r="A54" s="14">
        <v>2.0</v>
      </c>
      <c r="B54" s="15" t="s">
        <v>164</v>
      </c>
      <c r="C54" s="15" t="s">
        <v>220</v>
      </c>
      <c r="D54" s="15" t="s">
        <v>236</v>
      </c>
      <c r="E54" s="15"/>
      <c r="F54" s="15" t="s">
        <v>237</v>
      </c>
      <c r="G54" s="15"/>
      <c r="H54" s="15" t="s">
        <v>98</v>
      </c>
      <c r="I54" s="15" t="s">
        <v>83</v>
      </c>
      <c r="J54" s="14" t="s">
        <v>120</v>
      </c>
      <c r="K54" s="32"/>
      <c r="L54" s="17"/>
      <c r="M54" s="26"/>
      <c r="N54" s="18" t="s">
        <v>111</v>
      </c>
      <c r="O54" s="17">
        <v>-2.0</v>
      </c>
      <c r="P54" s="17">
        <v>10.0</v>
      </c>
      <c r="Q54" s="17">
        <v>-2.0</v>
      </c>
      <c r="R54" s="28"/>
      <c r="S54" s="28"/>
      <c r="T54" s="37"/>
      <c r="U54" s="20">
        <f t="shared" si="1"/>
        <v>9921</v>
      </c>
      <c r="V54" s="21">
        <f t="shared" si="2"/>
        <v>13</v>
      </c>
      <c r="W54" s="21">
        <f t="shared" si="3"/>
        <v>25</v>
      </c>
      <c r="X54" s="37"/>
      <c r="Y54" s="38"/>
      <c r="Z54" s="36"/>
      <c r="AA54" s="23">
        <v>225.0</v>
      </c>
      <c r="AB54" s="24">
        <v>270.0</v>
      </c>
      <c r="AC54" s="25"/>
      <c r="AD54" s="24">
        <v>673.0</v>
      </c>
      <c r="AE54" s="24">
        <v>108.0</v>
      </c>
      <c r="AF54" s="24">
        <v>108.0</v>
      </c>
      <c r="AG54" s="24">
        <v>2512.0</v>
      </c>
      <c r="AH54" s="24">
        <v>113.0</v>
      </c>
      <c r="AI54" s="24">
        <v>3768.0</v>
      </c>
      <c r="AJ54" s="25"/>
      <c r="AK54" s="24">
        <v>68.0</v>
      </c>
      <c r="AL54" s="25"/>
      <c r="AM54" s="24">
        <v>54.0</v>
      </c>
      <c r="AN54" s="24">
        <v>36.0</v>
      </c>
      <c r="AO54" s="25"/>
      <c r="AP54" s="24">
        <v>27.0</v>
      </c>
      <c r="AQ54" s="25"/>
      <c r="AR54" s="37"/>
      <c r="AS54" s="25"/>
      <c r="AT54" s="24">
        <v>539.0</v>
      </c>
      <c r="AU54" s="24">
        <v>135.0</v>
      </c>
      <c r="AV54" s="24">
        <v>404.0</v>
      </c>
      <c r="AW54" s="24">
        <v>45.0</v>
      </c>
      <c r="AX54" s="24">
        <v>59.0</v>
      </c>
      <c r="AY54" s="24">
        <v>27.0</v>
      </c>
      <c r="AZ54" s="24">
        <v>90.0</v>
      </c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4">
        <v>211.0</v>
      </c>
      <c r="BL54" s="25"/>
      <c r="BM54" s="25"/>
      <c r="BN54" s="25"/>
      <c r="BO54" s="24">
        <v>449.0</v>
      </c>
      <c r="BP54" s="24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15"/>
    </row>
    <row r="55">
      <c r="A55" s="14">
        <v>2.0</v>
      </c>
      <c r="B55" s="15" t="s">
        <v>164</v>
      </c>
      <c r="C55" s="15" t="s">
        <v>220</v>
      </c>
      <c r="D55" s="15" t="s">
        <v>102</v>
      </c>
      <c r="E55" s="15"/>
      <c r="F55" s="15" t="s">
        <v>238</v>
      </c>
      <c r="G55" s="15" t="s">
        <v>239</v>
      </c>
      <c r="H55" s="15" t="s">
        <v>98</v>
      </c>
      <c r="I55" s="15" t="s">
        <v>83</v>
      </c>
      <c r="J55" s="14" t="s">
        <v>120</v>
      </c>
      <c r="K55" s="32"/>
      <c r="L55" s="27"/>
      <c r="M55" s="27"/>
      <c r="N55" s="18" t="s">
        <v>102</v>
      </c>
      <c r="O55" s="27"/>
      <c r="P55" s="17">
        <v>3.0</v>
      </c>
      <c r="Q55" s="17">
        <v>5.0</v>
      </c>
      <c r="R55" s="14">
        <v>-4.0</v>
      </c>
      <c r="S55" s="14">
        <v>2.0</v>
      </c>
      <c r="T55" s="19"/>
      <c r="U55" s="20">
        <f t="shared" si="1"/>
        <v>9753</v>
      </c>
      <c r="V55" s="21">
        <f t="shared" si="2"/>
        <v>13</v>
      </c>
      <c r="W55" s="21">
        <f t="shared" si="3"/>
        <v>25</v>
      </c>
      <c r="X55" s="19"/>
      <c r="Y55" s="38"/>
      <c r="Z55" s="36"/>
      <c r="AA55" s="23">
        <v>249.0</v>
      </c>
      <c r="AB55" s="25"/>
      <c r="AC55" s="25"/>
      <c r="AD55" s="24">
        <v>664.0</v>
      </c>
      <c r="AE55" s="24">
        <v>75.0</v>
      </c>
      <c r="AF55" s="24">
        <v>75.0</v>
      </c>
      <c r="AG55" s="24">
        <v>2407.0</v>
      </c>
      <c r="AH55" s="24">
        <v>83.0</v>
      </c>
      <c r="AI55" s="24">
        <v>3320.0</v>
      </c>
      <c r="AJ55" s="25"/>
      <c r="AK55" s="24">
        <v>38.0</v>
      </c>
      <c r="AL55" s="25"/>
      <c r="AM55" s="24">
        <v>50.0</v>
      </c>
      <c r="AN55" s="24">
        <v>34.0</v>
      </c>
      <c r="AO55" s="25"/>
      <c r="AP55" s="24">
        <v>25.0</v>
      </c>
      <c r="AQ55" s="25"/>
      <c r="AR55" s="19"/>
      <c r="AS55" s="25"/>
      <c r="AT55" s="24">
        <v>498.0</v>
      </c>
      <c r="AU55" s="24">
        <v>208.0</v>
      </c>
      <c r="AV55" s="24">
        <v>498.0</v>
      </c>
      <c r="AW55" s="24">
        <v>50.0</v>
      </c>
      <c r="AX55" s="24">
        <v>42.0</v>
      </c>
      <c r="AY55" s="24">
        <v>25.0</v>
      </c>
      <c r="AZ55" s="24">
        <v>50.0</v>
      </c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4">
        <v>117.0</v>
      </c>
      <c r="BL55" s="24">
        <v>415.0</v>
      </c>
      <c r="BM55" s="24">
        <v>415.0</v>
      </c>
      <c r="BN55" s="24">
        <v>83.0</v>
      </c>
      <c r="BO55" s="24">
        <v>332.0</v>
      </c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15"/>
    </row>
    <row r="56">
      <c r="A56" s="28"/>
      <c r="B56" s="29"/>
      <c r="C56" s="29"/>
      <c r="D56" s="29"/>
      <c r="E56" s="29"/>
      <c r="F56" s="29"/>
      <c r="G56" s="29"/>
      <c r="H56" s="29"/>
      <c r="I56" s="29"/>
      <c r="J56" s="14"/>
      <c r="K56" s="16"/>
      <c r="L56" s="17"/>
      <c r="M56" s="17"/>
      <c r="N56" s="18"/>
      <c r="O56" s="17"/>
      <c r="P56" s="17"/>
      <c r="Q56" s="17"/>
      <c r="R56" s="28"/>
      <c r="S56" s="28"/>
      <c r="T56" s="33"/>
      <c r="U56" s="48"/>
      <c r="V56" s="49"/>
      <c r="W56" s="49"/>
      <c r="X56" s="33"/>
      <c r="Y56" s="38"/>
      <c r="Z56" s="36"/>
      <c r="AA56" s="36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33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15"/>
    </row>
    <row r="57">
      <c r="A57" s="28"/>
      <c r="B57" s="15"/>
      <c r="C57" s="15"/>
      <c r="D57" s="15"/>
      <c r="E57" s="15"/>
      <c r="F57" s="15"/>
      <c r="G57" s="15"/>
      <c r="H57" s="15"/>
      <c r="I57" s="15"/>
      <c r="J57" s="14"/>
      <c r="K57" s="32"/>
      <c r="L57" s="27"/>
      <c r="M57" s="27"/>
      <c r="N57" s="30"/>
      <c r="O57" s="17"/>
      <c r="P57" s="17"/>
      <c r="Q57" s="27"/>
      <c r="R57" s="28"/>
      <c r="S57" s="28"/>
      <c r="T57" s="19"/>
      <c r="U57" s="48"/>
      <c r="V57" s="49"/>
      <c r="W57" s="49"/>
      <c r="X57" s="19"/>
      <c r="Y57" s="38"/>
      <c r="Z57" s="36"/>
      <c r="AA57" s="36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33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15"/>
    </row>
    <row r="58">
      <c r="A58" s="28"/>
      <c r="B58" s="15"/>
      <c r="C58" s="15"/>
      <c r="D58" s="15"/>
      <c r="E58" s="15"/>
      <c r="F58" s="15"/>
      <c r="G58" s="15"/>
      <c r="H58" s="15"/>
      <c r="I58" s="15"/>
      <c r="J58" s="14"/>
      <c r="K58" s="32"/>
      <c r="L58" s="17"/>
      <c r="M58" s="27"/>
      <c r="N58" s="30"/>
      <c r="O58" s="17"/>
      <c r="P58" s="17"/>
      <c r="Q58" s="17"/>
      <c r="R58" s="28"/>
      <c r="S58" s="28"/>
      <c r="T58" s="19"/>
      <c r="U58" s="48"/>
      <c r="V58" s="49"/>
      <c r="W58" s="49"/>
      <c r="X58" s="19"/>
      <c r="Y58" s="38"/>
      <c r="Z58" s="36"/>
      <c r="AA58" s="36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19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15"/>
    </row>
    <row r="59">
      <c r="A59" s="28"/>
      <c r="B59" s="29"/>
      <c r="C59" s="29"/>
      <c r="D59" s="29"/>
      <c r="E59" s="29"/>
      <c r="F59" s="29"/>
      <c r="G59" s="29"/>
      <c r="H59" s="29"/>
      <c r="I59" s="29"/>
      <c r="J59" s="28"/>
      <c r="K59" s="32"/>
      <c r="L59" s="27"/>
      <c r="M59" s="27"/>
      <c r="N59" s="30"/>
      <c r="O59" s="27"/>
      <c r="P59" s="27"/>
      <c r="Q59" s="27"/>
      <c r="R59" s="28"/>
      <c r="S59" s="28"/>
      <c r="T59" s="19"/>
      <c r="U59" s="48"/>
      <c r="V59" s="49"/>
      <c r="W59" s="49"/>
      <c r="X59" s="19"/>
      <c r="Y59" s="38"/>
      <c r="Z59" s="36"/>
      <c r="AA59" s="36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19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9"/>
    </row>
    <row r="60">
      <c r="A60" s="28"/>
      <c r="B60" s="15"/>
      <c r="C60" s="15"/>
      <c r="D60" s="15"/>
      <c r="E60" s="15"/>
      <c r="F60" s="15"/>
      <c r="G60" s="15"/>
      <c r="H60" s="15"/>
      <c r="I60" s="15"/>
      <c r="J60" s="14"/>
      <c r="K60" s="32"/>
      <c r="L60" s="27"/>
      <c r="M60" s="27"/>
      <c r="N60" s="18"/>
      <c r="O60" s="27"/>
      <c r="P60" s="17"/>
      <c r="Q60" s="27"/>
      <c r="R60" s="28"/>
      <c r="S60" s="28"/>
      <c r="T60" s="19"/>
      <c r="U60" s="48"/>
      <c r="V60" s="49"/>
      <c r="W60" s="49"/>
      <c r="X60" s="19"/>
      <c r="Y60" s="38"/>
      <c r="Z60" s="36"/>
      <c r="AA60" s="36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19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15"/>
    </row>
    <row r="61">
      <c r="A61" s="28"/>
      <c r="B61" s="15"/>
      <c r="C61" s="15"/>
      <c r="D61" s="15"/>
      <c r="E61" s="15"/>
      <c r="F61" s="15"/>
      <c r="G61" s="15"/>
      <c r="H61" s="15"/>
      <c r="I61" s="15"/>
      <c r="J61" s="14"/>
      <c r="K61" s="32"/>
      <c r="L61" s="27"/>
      <c r="M61" s="27"/>
      <c r="N61" s="18"/>
      <c r="O61" s="27"/>
      <c r="P61" s="27"/>
      <c r="Q61" s="27"/>
      <c r="R61" s="28"/>
      <c r="S61" s="28"/>
      <c r="T61" s="37"/>
      <c r="U61" s="48"/>
      <c r="V61" s="49"/>
      <c r="W61" s="49"/>
      <c r="X61" s="37"/>
      <c r="Y61" s="38"/>
      <c r="Z61" s="36"/>
      <c r="AA61" s="36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37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15"/>
    </row>
    <row r="62">
      <c r="A62" s="28"/>
      <c r="B62" s="15"/>
      <c r="C62" s="15"/>
      <c r="D62" s="15"/>
      <c r="E62" s="15"/>
      <c r="F62" s="15"/>
      <c r="G62" s="15"/>
      <c r="H62" s="15"/>
      <c r="I62" s="15"/>
      <c r="J62" s="14"/>
      <c r="K62" s="32"/>
      <c r="L62" s="27"/>
      <c r="M62" s="27"/>
      <c r="N62" s="18"/>
      <c r="O62" s="27"/>
      <c r="P62" s="27"/>
      <c r="Q62" s="27"/>
      <c r="R62" s="28"/>
      <c r="S62" s="28"/>
      <c r="T62" s="19"/>
      <c r="U62" s="48"/>
      <c r="V62" s="49"/>
      <c r="W62" s="49"/>
      <c r="X62" s="19"/>
      <c r="Y62" s="38"/>
      <c r="Z62" s="36"/>
      <c r="AA62" s="36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19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15"/>
    </row>
    <row r="63">
      <c r="A63" s="28"/>
      <c r="B63" s="15"/>
      <c r="C63" s="15"/>
      <c r="D63" s="15"/>
      <c r="E63" s="15"/>
      <c r="F63" s="15"/>
      <c r="G63" s="15"/>
      <c r="H63" s="15"/>
      <c r="I63" s="15"/>
      <c r="J63" s="14"/>
      <c r="K63" s="32"/>
      <c r="L63" s="27"/>
      <c r="M63" s="27"/>
      <c r="N63" s="18"/>
      <c r="O63" s="27"/>
      <c r="P63" s="27"/>
      <c r="Q63" s="27"/>
      <c r="R63" s="14"/>
      <c r="S63" s="28"/>
      <c r="T63" s="19"/>
      <c r="U63" s="48"/>
      <c r="V63" s="49"/>
      <c r="W63" s="49"/>
      <c r="X63" s="19"/>
      <c r="Y63" s="38"/>
      <c r="Z63" s="36"/>
      <c r="AA63" s="36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19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15"/>
    </row>
    <row r="64">
      <c r="A64" s="28"/>
      <c r="B64" s="18"/>
      <c r="C64" s="18"/>
      <c r="D64" s="18"/>
      <c r="E64" s="15"/>
      <c r="F64" s="18"/>
      <c r="G64" s="15"/>
      <c r="H64" s="15"/>
      <c r="I64" s="15"/>
      <c r="J64" s="14"/>
      <c r="K64" s="32"/>
      <c r="L64" s="27"/>
      <c r="M64" s="27"/>
      <c r="N64" s="18"/>
      <c r="O64" s="27"/>
      <c r="P64" s="27"/>
      <c r="Q64" s="27"/>
      <c r="R64" s="28"/>
      <c r="S64" s="28"/>
      <c r="T64" s="19"/>
      <c r="U64" s="48"/>
      <c r="V64" s="49"/>
      <c r="W64" s="49"/>
      <c r="X64" s="19"/>
      <c r="Y64" s="38"/>
      <c r="Z64" s="36"/>
      <c r="AA64" s="36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19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15"/>
    </row>
    <row r="65">
      <c r="A65" s="28"/>
      <c r="B65" s="29"/>
      <c r="C65" s="29"/>
      <c r="D65" s="29"/>
      <c r="E65" s="29"/>
      <c r="F65" s="29"/>
      <c r="G65" s="29"/>
      <c r="H65" s="29"/>
      <c r="I65" s="29"/>
      <c r="J65" s="28"/>
      <c r="K65" s="32"/>
      <c r="L65" s="27"/>
      <c r="M65" s="27"/>
      <c r="N65" s="30"/>
      <c r="O65" s="27"/>
      <c r="P65" s="27"/>
      <c r="Q65" s="27"/>
      <c r="R65" s="28"/>
      <c r="S65" s="28"/>
      <c r="T65" s="19"/>
      <c r="U65" s="48"/>
      <c r="V65" s="49"/>
      <c r="W65" s="49"/>
      <c r="X65" s="19"/>
      <c r="Y65" s="38"/>
      <c r="Z65" s="36"/>
      <c r="AA65" s="36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19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9"/>
    </row>
    <row r="66">
      <c r="A66" s="28"/>
      <c r="B66" s="29"/>
      <c r="C66" s="29"/>
      <c r="D66" s="29"/>
      <c r="E66" s="15"/>
      <c r="F66" s="29"/>
      <c r="G66" s="15"/>
      <c r="H66" s="15"/>
      <c r="I66" s="15"/>
      <c r="J66" s="14"/>
      <c r="K66" s="32"/>
      <c r="L66" s="27"/>
      <c r="M66" s="27"/>
      <c r="N66" s="30"/>
      <c r="O66" s="27"/>
      <c r="P66" s="27"/>
      <c r="Q66" s="27"/>
      <c r="R66" s="28"/>
      <c r="S66" s="28"/>
      <c r="T66" s="19"/>
      <c r="U66" s="48"/>
      <c r="V66" s="49"/>
      <c r="W66" s="49"/>
      <c r="X66" s="19"/>
      <c r="Y66" s="38"/>
      <c r="Z66" s="36"/>
      <c r="AA66" s="36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19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9"/>
    </row>
    <row r="67">
      <c r="A67" s="28"/>
      <c r="B67" s="15"/>
      <c r="C67" s="15"/>
      <c r="D67" s="15"/>
      <c r="E67" s="15"/>
      <c r="F67" s="15"/>
      <c r="G67" s="15"/>
      <c r="H67" s="15"/>
      <c r="I67" s="15"/>
      <c r="J67" s="14"/>
      <c r="K67" s="32"/>
      <c r="L67" s="26"/>
      <c r="M67" s="27"/>
      <c r="N67" s="30"/>
      <c r="O67" s="27"/>
      <c r="P67" s="26"/>
      <c r="Q67" s="27"/>
      <c r="R67" s="28"/>
      <c r="S67" s="28"/>
      <c r="T67" s="19"/>
      <c r="U67" s="48"/>
      <c r="V67" s="49"/>
      <c r="W67" s="49"/>
      <c r="X67" s="19"/>
      <c r="Y67" s="38"/>
      <c r="Z67" s="36"/>
      <c r="AA67" s="36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19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9"/>
    </row>
    <row r="68">
      <c r="A68" s="28"/>
      <c r="B68" s="29"/>
      <c r="C68" s="29"/>
      <c r="D68" s="29"/>
      <c r="E68" s="15"/>
      <c r="F68" s="29"/>
      <c r="G68" s="15"/>
      <c r="H68" s="15"/>
      <c r="I68" s="15"/>
      <c r="J68" s="14"/>
      <c r="K68" s="32"/>
      <c r="L68" s="27"/>
      <c r="M68" s="27"/>
      <c r="N68" s="30"/>
      <c r="O68" s="27"/>
      <c r="P68" s="27"/>
      <c r="Q68" s="27"/>
      <c r="R68" s="28"/>
      <c r="S68" s="28"/>
      <c r="T68" s="19"/>
      <c r="U68" s="48"/>
      <c r="V68" s="49"/>
      <c r="W68" s="49"/>
      <c r="X68" s="19"/>
      <c r="Y68" s="38"/>
      <c r="Z68" s="36"/>
      <c r="AA68" s="36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19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9"/>
    </row>
    <row r="69">
      <c r="A69" s="28"/>
      <c r="B69" s="15"/>
      <c r="C69" s="15"/>
      <c r="D69" s="15"/>
      <c r="E69" s="15"/>
      <c r="F69" s="15"/>
      <c r="G69" s="15"/>
      <c r="H69" s="15"/>
      <c r="I69" s="15"/>
      <c r="J69" s="44"/>
      <c r="K69" s="32"/>
      <c r="L69" s="27"/>
      <c r="M69" s="27"/>
      <c r="N69" s="18"/>
      <c r="O69" s="17"/>
      <c r="P69" s="17"/>
      <c r="Q69" s="27"/>
      <c r="R69" s="28"/>
      <c r="S69" s="28"/>
      <c r="T69" s="33"/>
      <c r="U69" s="48"/>
      <c r="V69" s="49"/>
      <c r="W69" s="49"/>
      <c r="X69" s="33"/>
      <c r="Y69" s="38"/>
      <c r="Z69" s="36"/>
      <c r="AA69" s="36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33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15"/>
    </row>
    <row r="70">
      <c r="A70" s="28"/>
      <c r="B70" s="15"/>
      <c r="C70" s="15"/>
      <c r="D70" s="15"/>
      <c r="E70" s="15"/>
      <c r="F70" s="15"/>
      <c r="G70" s="15"/>
      <c r="H70" s="15"/>
      <c r="I70" s="15"/>
      <c r="J70" s="44"/>
      <c r="K70" s="32"/>
      <c r="L70" s="27"/>
      <c r="M70" s="27"/>
      <c r="N70" s="30"/>
      <c r="O70" s="17"/>
      <c r="P70" s="17"/>
      <c r="Q70" s="27"/>
      <c r="R70" s="28"/>
      <c r="S70" s="28"/>
      <c r="T70" s="33"/>
      <c r="U70" s="48"/>
      <c r="V70" s="49"/>
      <c r="W70" s="49"/>
      <c r="X70" s="33"/>
      <c r="Y70" s="38"/>
      <c r="Z70" s="36"/>
      <c r="AA70" s="36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33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15"/>
    </row>
  </sheetData>
  <customSheetViews>
    <customSheetView guid="{D56E1B0F-C77F-4556-9188-BD85FF14C131}" filter="1" showAutoFilter="1">
      <autoFilter ref="$A$1:$CB$70">
        <filterColumn colId="8">
          <filters>
            <filter val="Tier 2: 1"/>
          </filters>
        </filterColumn>
        <sortState ref="A1:CB70">
          <sortCondition ref="U1:U70"/>
        </sortState>
      </autoFilter>
    </customSheetView>
    <customSheetView guid="{8420D9C2-4BAF-41E7-B587-231BB15B0BE3}" filter="1" showAutoFilter="1">
      <autoFilter ref="$A$1:$CB$70">
        <filterColumn colId="14">
          <filters>
            <filter val="1"/>
            <filter val="2"/>
            <filter val="-1"/>
            <filter val="4"/>
            <filter val="-2"/>
            <filter val="-3"/>
            <filter val="6"/>
            <filter val="-4"/>
            <filter val="8"/>
            <filter val="10"/>
          </filters>
        </filterColumn>
        <sortState ref="A1:CB70">
          <sortCondition ref="U1:U70"/>
          <sortCondition descending="1" ref="O1:O70"/>
        </sortState>
      </autoFilter>
    </customSheetView>
    <customSheetView guid="{E8AA42D5-4099-4A88-B394-0E0DA5340F08}" filter="1" showAutoFilter="1">
      <autoFilter ref="$A$1:$CB$70">
        <filterColumn colId="11">
          <filters>
            <filter val="1"/>
            <filter val="2"/>
            <filter val="5"/>
            <filter val="10"/>
          </filters>
        </filterColumn>
        <sortState ref="A1:CB70">
          <sortCondition descending="1" ref="L1:L70"/>
        </sortState>
      </autoFilter>
    </customSheetView>
    <customSheetView guid="{AC41E0BE-7783-4FF5-A7B0-71FAE2C840C1}" filter="1" showAutoFilter="1">
      <autoFilter ref="$A$1:$CB$70">
        <filterColumn colId="13">
          <filters>
            <filter val="Contraband"/>
            <filter val="Tourism"/>
            <filter val="Industrial"/>
            <filter val="Agricultural"/>
            <filter val="Extraction"/>
            <filter val="Refinery"/>
            <filter val="Hightech"/>
            <filter val="Military"/>
          </filters>
        </filterColumn>
        <sortState ref="A1:CB70">
          <sortCondition ref="N1:N70"/>
        </sortState>
      </autoFilter>
    </customSheetView>
    <customSheetView guid="{2EACEF06-053F-4D28-B132-B337F98F534E}" filter="1" showAutoFilter="1">
      <autoFilter ref="$A$1:$CB$70">
        <filterColumn colId="1">
          <filters>
            <filter val="Surface"/>
          </filters>
        </filterColumn>
        <sortState ref="A1:CB70">
          <sortCondition ref="U1:U70"/>
        </sortState>
      </autoFilter>
    </customSheetView>
    <customSheetView guid="{57324C3C-C9FE-464B-91B3-23AB2EA05766}" filter="1" showAutoFilter="1">
      <autoFilter ref="$A$1:$CB$70">
        <filterColumn colId="8">
          <filters>
            <filter val="Tier 3: 1"/>
            <filter val="Tier 3: 2"/>
          </filters>
        </filterColumn>
        <sortState ref="A1:CB70">
          <sortCondition ref="U1:U70"/>
        </sortState>
      </autoFilter>
    </customSheetView>
    <customSheetView guid="{913F999A-7F3D-4B4E-90C2-23DF0CE7AA43}" filter="1" showAutoFilter="1">
      <autoFilter ref="$A$1:$CB$70">
        <filterColumn colId="18">
          <filters>
            <filter val="1"/>
            <filter val="2"/>
            <filter val="5"/>
            <filter val="7"/>
            <filter val="8"/>
            <filter val="10"/>
          </filters>
        </filterColumn>
        <sortState ref="A1:CB70">
          <sortCondition ref="U1:U70"/>
        </sortState>
      </autoFilter>
    </customSheetView>
    <customSheetView guid="{C6D21CF1-1A8B-4EA3-A899-3E4A70BC8379}" filter="1" showAutoFilter="1">
      <autoFilter ref="$A$1:$CB$70">
        <filterColumn colId="16">
          <filters>
            <filter val="1"/>
            <filter val="2"/>
            <filter val="3"/>
            <filter val="5"/>
            <filter val="-2"/>
            <filter val="6"/>
            <filter val="7"/>
            <filter val="10"/>
          </filters>
        </filterColumn>
        <sortState ref="A1:CB70">
          <sortCondition ref="U1:U70"/>
        </sortState>
      </autoFilter>
    </customSheetView>
    <customSheetView guid="{11E565BC-D6AC-4FA1-891D-2FABF2F9F99E}" filter="1" showAutoFilter="1">
      <autoFilter ref="$A$1:$CB$70">
        <filterColumn colId="1">
          <filters>
            <filter val="Orbital"/>
          </filters>
        </filterColumn>
        <sortState ref="A1:CB70">
          <sortCondition ref="U1:U70"/>
        </sortState>
      </autoFilter>
    </customSheetView>
    <customSheetView guid="{C61EAC32-D0FA-4E27-9F27-81FE013E43DF}" filter="1" showAutoFilter="1">
      <autoFilter ref="$A$1:$CB$70">
        <filterColumn colId="15">
          <filters>
            <filter val="1"/>
            <filter val="3"/>
            <filter val="5"/>
            <filter val="6"/>
            <filter val="8"/>
            <filter val="10"/>
          </filters>
        </filterColumn>
        <sortState ref="A1:CB70">
          <sortCondition ref="U1:U70"/>
          <sortCondition descending="1" ref="P1:P70"/>
          <sortCondition descending="1" ref="Q1:Q70"/>
        </sortState>
      </autoFilter>
    </customSheetView>
  </customSheetViews>
  <conditionalFormatting sqref="H1:I70">
    <cfRule type="cellIs" dxfId="0" priority="1" operator="equal">
      <formula>"Tier 2: 1"</formula>
    </cfRule>
  </conditionalFormatting>
  <conditionalFormatting sqref="H1:I70">
    <cfRule type="cellIs" dxfId="1" priority="2" operator="equal">
      <formula>"Tier 2: 3"</formula>
    </cfRule>
  </conditionalFormatting>
  <conditionalFormatting sqref="H1:I70">
    <cfRule type="cellIs" dxfId="2" priority="3" operator="equal">
      <formula>"Tier 3: 1"</formula>
    </cfRule>
  </conditionalFormatting>
  <conditionalFormatting sqref="H1:I70">
    <cfRule type="cellIs" dxfId="3" priority="4" operator="equal">
      <formula>"Tier 3: 2"</formula>
    </cfRule>
  </conditionalFormatting>
  <conditionalFormatting sqref="H1:I70">
    <cfRule type="cellIs" dxfId="4" priority="5" operator="equal">
      <formula>"Tier 3: 6"</formula>
    </cfRule>
  </conditionalFormatting>
  <conditionalFormatting sqref="V1:V70">
    <cfRule type="cellIs" dxfId="5" priority="6" operator="equal">
      <formula>"M pad only"</formula>
    </cfRule>
  </conditionalFormatting>
  <conditionalFormatting sqref="L1:M70 O1:S70">
    <cfRule type="colorScale" priority="7">
      <colorScale>
        <cfvo type="min"/>
        <cfvo type="percentile" val="45"/>
        <cfvo type="max"/>
        <color rgb="FF660000"/>
        <color rgb="FF0C343D"/>
        <color rgb="FF274E13"/>
      </colorScale>
    </cfRule>
  </conditionalFormatting>
  <conditionalFormatting sqref="CB2">
    <cfRule type="notContainsBlanks" dxfId="6" priority="8">
      <formula>LEN(TRIM(CB2))&gt;0</formula>
    </cfRule>
  </conditionalFormatting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cols>
    <col customWidth="1" min="1" max="1" width="25.25"/>
    <col customWidth="1" min="2" max="55" width="22.13"/>
    <col customWidth="1" min="56" max="80" width="2.13"/>
  </cols>
  <sheetData>
    <row r="1">
      <c r="A1" s="50" t="str">
        <f t="array" ref="A1:BR79">TRANSPOSE(Colonization!A1:CA70)</f>
        <v>Tier</v>
      </c>
      <c r="B1" s="51">
        <v>2.0</v>
      </c>
      <c r="C1" s="51">
        <v>2.0</v>
      </c>
      <c r="D1" s="51">
        <v>3.0</v>
      </c>
      <c r="E1" s="52">
        <v>3.0</v>
      </c>
      <c r="F1" s="51">
        <v>1.0</v>
      </c>
      <c r="G1" s="53">
        <v>1.0</v>
      </c>
      <c r="H1" s="53">
        <v>1.0</v>
      </c>
      <c r="I1" s="53">
        <v>1.0</v>
      </c>
      <c r="J1" s="51">
        <v>1.0</v>
      </c>
      <c r="K1" s="54">
        <v>1.0</v>
      </c>
      <c r="L1" s="53">
        <v>1.0</v>
      </c>
      <c r="M1" s="53">
        <v>1.0</v>
      </c>
      <c r="N1" s="53">
        <v>1.0</v>
      </c>
      <c r="O1" s="53">
        <v>1.0</v>
      </c>
      <c r="P1" s="53">
        <v>1.0</v>
      </c>
      <c r="Q1" s="53">
        <v>1.0</v>
      </c>
      <c r="R1" s="53">
        <v>2.0</v>
      </c>
      <c r="S1" s="53">
        <v>2.0</v>
      </c>
      <c r="T1" s="55">
        <v>2.0</v>
      </c>
      <c r="U1" s="53">
        <v>2.0</v>
      </c>
      <c r="V1" s="53">
        <v>2.0</v>
      </c>
      <c r="W1" s="53">
        <v>2.0</v>
      </c>
      <c r="X1" s="55">
        <v>2.0</v>
      </c>
      <c r="Y1" s="56">
        <v>1.0</v>
      </c>
      <c r="Z1" s="53">
        <v>1.0</v>
      </c>
      <c r="AA1" s="53">
        <v>1.0</v>
      </c>
      <c r="AB1" s="53">
        <v>3.0</v>
      </c>
      <c r="AC1" s="53">
        <v>2.0</v>
      </c>
      <c r="AD1" s="53">
        <v>2.0</v>
      </c>
      <c r="AE1" s="53">
        <v>2.0</v>
      </c>
      <c r="AF1" s="53">
        <v>2.0</v>
      </c>
      <c r="AG1" s="53">
        <v>2.0</v>
      </c>
      <c r="AH1" s="53">
        <v>2.0</v>
      </c>
      <c r="AI1" s="53">
        <v>2.0</v>
      </c>
      <c r="AJ1" s="53">
        <v>2.0</v>
      </c>
      <c r="AK1" s="53">
        <v>2.0</v>
      </c>
      <c r="AL1" s="53">
        <v>2.0</v>
      </c>
      <c r="AM1" s="53">
        <v>2.0</v>
      </c>
      <c r="AN1" s="53">
        <v>2.0</v>
      </c>
      <c r="AO1" s="53">
        <v>2.0</v>
      </c>
      <c r="AP1" s="53">
        <v>2.0</v>
      </c>
      <c r="AQ1" s="53">
        <v>2.0</v>
      </c>
      <c r="AR1" s="55">
        <v>2.0</v>
      </c>
      <c r="AS1" s="53">
        <v>2.0</v>
      </c>
      <c r="AT1" s="53">
        <v>2.0</v>
      </c>
      <c r="AU1" s="53">
        <v>2.0</v>
      </c>
      <c r="AV1" s="53">
        <v>2.0</v>
      </c>
      <c r="AW1" s="53">
        <v>2.0</v>
      </c>
      <c r="AX1" s="53">
        <v>2.0</v>
      </c>
      <c r="AY1" s="53">
        <v>2.0</v>
      </c>
      <c r="AZ1" s="53">
        <v>2.0</v>
      </c>
      <c r="BA1" s="53">
        <v>2.0</v>
      </c>
      <c r="BB1" s="53">
        <v>2.0</v>
      </c>
      <c r="BC1" s="53">
        <v>2.0</v>
      </c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1"/>
    </row>
    <row r="2">
      <c r="A2" s="18" t="s">
        <v>1</v>
      </c>
      <c r="B2" s="18" t="s">
        <v>77</v>
      </c>
      <c r="C2" s="18" t="s">
        <v>77</v>
      </c>
      <c r="D2" s="18" t="s">
        <v>77</v>
      </c>
      <c r="E2" s="18" t="s">
        <v>77</v>
      </c>
      <c r="F2" s="18" t="s">
        <v>77</v>
      </c>
      <c r="G2" s="18" t="s">
        <v>77</v>
      </c>
      <c r="H2" s="18" t="s">
        <v>77</v>
      </c>
      <c r="I2" s="18" t="s">
        <v>77</v>
      </c>
      <c r="J2" s="18" t="s">
        <v>77</v>
      </c>
      <c r="K2" s="57" t="s">
        <v>77</v>
      </c>
      <c r="L2" s="57" t="s">
        <v>77</v>
      </c>
      <c r="M2" s="57" t="s">
        <v>77</v>
      </c>
      <c r="N2" s="18" t="s">
        <v>77</v>
      </c>
      <c r="O2" s="57" t="s">
        <v>77</v>
      </c>
      <c r="P2" s="57" t="s">
        <v>77</v>
      </c>
      <c r="Q2" s="57" t="s">
        <v>77</v>
      </c>
      <c r="R2" s="18" t="s">
        <v>77</v>
      </c>
      <c r="S2" s="18" t="s">
        <v>77</v>
      </c>
      <c r="T2" s="58" t="s">
        <v>77</v>
      </c>
      <c r="U2" s="59" t="s">
        <v>77</v>
      </c>
      <c r="V2" s="60" t="s">
        <v>77</v>
      </c>
      <c r="W2" s="60" t="s">
        <v>77</v>
      </c>
      <c r="X2" s="58" t="s">
        <v>77</v>
      </c>
      <c r="Y2" s="61" t="s">
        <v>164</v>
      </c>
      <c r="Z2" s="62" t="s">
        <v>164</v>
      </c>
      <c r="AA2" s="62" t="s">
        <v>164</v>
      </c>
      <c r="AB2" s="63" t="s">
        <v>164</v>
      </c>
      <c r="AC2" s="63" t="s">
        <v>164</v>
      </c>
      <c r="AD2" s="63" t="s">
        <v>164</v>
      </c>
      <c r="AE2" s="63" t="s">
        <v>164</v>
      </c>
      <c r="AF2" s="63" t="s">
        <v>164</v>
      </c>
      <c r="AG2" s="63" t="s">
        <v>164</v>
      </c>
      <c r="AH2" s="63" t="s">
        <v>164</v>
      </c>
      <c r="AI2" s="63" t="s">
        <v>164</v>
      </c>
      <c r="AJ2" s="63" t="s">
        <v>164</v>
      </c>
      <c r="AK2" s="63" t="s">
        <v>164</v>
      </c>
      <c r="AL2" s="63" t="s">
        <v>164</v>
      </c>
      <c r="AM2" s="63" t="s">
        <v>164</v>
      </c>
      <c r="AN2" s="63" t="s">
        <v>164</v>
      </c>
      <c r="AO2" s="63" t="s">
        <v>164</v>
      </c>
      <c r="AP2" s="63" t="s">
        <v>164</v>
      </c>
      <c r="AQ2" s="63" t="s">
        <v>164</v>
      </c>
      <c r="AR2" s="58" t="s">
        <v>164</v>
      </c>
      <c r="AS2" s="64" t="s">
        <v>164</v>
      </c>
      <c r="AT2" s="64" t="s">
        <v>164</v>
      </c>
      <c r="AU2" s="64" t="s">
        <v>164</v>
      </c>
      <c r="AV2" s="64" t="s">
        <v>164</v>
      </c>
      <c r="AW2" s="64" t="s">
        <v>164</v>
      </c>
      <c r="AX2" s="64" t="s">
        <v>164</v>
      </c>
      <c r="AY2" s="64" t="s">
        <v>164</v>
      </c>
      <c r="AZ2" s="64" t="s">
        <v>164</v>
      </c>
      <c r="BA2" s="64" t="s">
        <v>164</v>
      </c>
      <c r="BB2" s="64" t="s">
        <v>164</v>
      </c>
      <c r="BC2" s="64" t="s">
        <v>164</v>
      </c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18"/>
    </row>
    <row r="3">
      <c r="A3" s="18" t="s">
        <v>2</v>
      </c>
      <c r="B3" s="18" t="s">
        <v>78</v>
      </c>
      <c r="C3" s="18" t="s">
        <v>78</v>
      </c>
      <c r="D3" s="18" t="s">
        <v>78</v>
      </c>
      <c r="E3" s="18" t="s">
        <v>78</v>
      </c>
      <c r="F3" s="18" t="s">
        <v>95</v>
      </c>
      <c r="G3" s="18" t="s">
        <v>95</v>
      </c>
      <c r="H3" s="18" t="s">
        <v>95</v>
      </c>
      <c r="I3" s="18" t="s">
        <v>95</v>
      </c>
      <c r="J3" s="18" t="s">
        <v>95</v>
      </c>
      <c r="K3" s="57" t="s">
        <v>95</v>
      </c>
      <c r="L3" s="57" t="s">
        <v>115</v>
      </c>
      <c r="M3" s="57" t="s">
        <v>115</v>
      </c>
      <c r="N3" s="18" t="s">
        <v>115</v>
      </c>
      <c r="O3" s="57" t="s">
        <v>115</v>
      </c>
      <c r="P3" s="57" t="s">
        <v>115</v>
      </c>
      <c r="Q3" s="57" t="s">
        <v>115</v>
      </c>
      <c r="R3" s="18" t="s">
        <v>115</v>
      </c>
      <c r="S3" s="18" t="s">
        <v>115</v>
      </c>
      <c r="T3" s="58" t="s">
        <v>115</v>
      </c>
      <c r="U3" s="59" t="s">
        <v>115</v>
      </c>
      <c r="V3" s="60" t="s">
        <v>115</v>
      </c>
      <c r="W3" s="60" t="s">
        <v>115</v>
      </c>
      <c r="X3" s="58" t="s">
        <v>115</v>
      </c>
      <c r="Y3" s="61" t="s">
        <v>165</v>
      </c>
      <c r="Z3" s="62" t="s">
        <v>165</v>
      </c>
      <c r="AA3" s="62" t="s">
        <v>165</v>
      </c>
      <c r="AB3" s="63" t="s">
        <v>165</v>
      </c>
      <c r="AC3" s="63" t="s">
        <v>173</v>
      </c>
      <c r="AD3" s="63" t="s">
        <v>173</v>
      </c>
      <c r="AE3" s="63" t="s">
        <v>173</v>
      </c>
      <c r="AF3" s="63" t="s">
        <v>173</v>
      </c>
      <c r="AG3" s="63" t="s">
        <v>173</v>
      </c>
      <c r="AH3" s="63" t="s">
        <v>173</v>
      </c>
      <c r="AI3" s="63" t="s">
        <v>173</v>
      </c>
      <c r="AJ3" s="63" t="s">
        <v>173</v>
      </c>
      <c r="AK3" s="63" t="s">
        <v>173</v>
      </c>
      <c r="AL3" s="63" t="s">
        <v>173</v>
      </c>
      <c r="AM3" s="63" t="s">
        <v>173</v>
      </c>
      <c r="AN3" s="63" t="s">
        <v>173</v>
      </c>
      <c r="AO3" s="63" t="s">
        <v>173</v>
      </c>
      <c r="AP3" s="63" t="s">
        <v>173</v>
      </c>
      <c r="AQ3" s="63" t="s">
        <v>173</v>
      </c>
      <c r="AR3" s="58" t="s">
        <v>173</v>
      </c>
      <c r="AS3" s="64" t="s">
        <v>173</v>
      </c>
      <c r="AT3" s="64" t="s">
        <v>173</v>
      </c>
      <c r="AU3" s="64" t="s">
        <v>220</v>
      </c>
      <c r="AV3" s="64" t="s">
        <v>220</v>
      </c>
      <c r="AW3" s="64" t="s">
        <v>220</v>
      </c>
      <c r="AX3" s="64" t="s">
        <v>220</v>
      </c>
      <c r="AY3" s="64" t="s">
        <v>220</v>
      </c>
      <c r="AZ3" s="64" t="s">
        <v>220</v>
      </c>
      <c r="BA3" s="64" t="s">
        <v>220</v>
      </c>
      <c r="BB3" s="64" t="s">
        <v>220</v>
      </c>
      <c r="BC3" s="64" t="s">
        <v>220</v>
      </c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18"/>
    </row>
    <row r="4">
      <c r="A4" s="18" t="s">
        <v>3</v>
      </c>
      <c r="B4" s="18" t="s">
        <v>79</v>
      </c>
      <c r="C4" s="18" t="s">
        <v>86</v>
      </c>
      <c r="D4" s="18" t="s">
        <v>89</v>
      </c>
      <c r="E4" s="18" t="s">
        <v>92</v>
      </c>
      <c r="F4" s="18" t="s">
        <v>96</v>
      </c>
      <c r="G4" s="18" t="s">
        <v>100</v>
      </c>
      <c r="H4" s="18" t="s">
        <v>103</v>
      </c>
      <c r="I4" s="18" t="s">
        <v>107</v>
      </c>
      <c r="J4" s="18" t="s">
        <v>109</v>
      </c>
      <c r="K4" s="57" t="s">
        <v>112</v>
      </c>
      <c r="L4" s="57" t="s">
        <v>116</v>
      </c>
      <c r="M4" s="57" t="s">
        <v>122</v>
      </c>
      <c r="N4" s="18" t="s">
        <v>125</v>
      </c>
      <c r="O4" s="65" t="s">
        <v>129</v>
      </c>
      <c r="P4" s="57" t="s">
        <v>132</v>
      </c>
      <c r="Q4" s="57" t="s">
        <v>135</v>
      </c>
      <c r="R4" s="18" t="s">
        <v>114</v>
      </c>
      <c r="S4" s="18" t="s">
        <v>142</v>
      </c>
      <c r="T4" s="58" t="s">
        <v>146</v>
      </c>
      <c r="U4" s="59" t="s">
        <v>149</v>
      </c>
      <c r="V4" s="60" t="s">
        <v>152</v>
      </c>
      <c r="W4" s="60" t="s">
        <v>156</v>
      </c>
      <c r="X4" s="58" t="s">
        <v>161</v>
      </c>
      <c r="Y4" s="61" t="s">
        <v>95</v>
      </c>
      <c r="Z4" s="62" t="s">
        <v>95</v>
      </c>
      <c r="AA4" s="62" t="s">
        <v>95</v>
      </c>
      <c r="AB4" s="63" t="s">
        <v>171</v>
      </c>
      <c r="AC4" s="63" t="s">
        <v>174</v>
      </c>
      <c r="AD4" s="63" t="s">
        <v>174</v>
      </c>
      <c r="AE4" s="63" t="s">
        <v>184</v>
      </c>
      <c r="AF4" s="63" t="s">
        <v>189</v>
      </c>
      <c r="AG4" s="63" t="s">
        <v>189</v>
      </c>
      <c r="AH4" s="63" t="s">
        <v>194</v>
      </c>
      <c r="AI4" s="63" t="s">
        <v>196</v>
      </c>
      <c r="AJ4" s="63" t="s">
        <v>196</v>
      </c>
      <c r="AK4" s="63" t="s">
        <v>199</v>
      </c>
      <c r="AL4" s="63" t="s">
        <v>201</v>
      </c>
      <c r="AM4" s="63" t="s">
        <v>201</v>
      </c>
      <c r="AN4" s="63" t="s">
        <v>205</v>
      </c>
      <c r="AO4" s="63" t="s">
        <v>207</v>
      </c>
      <c r="AP4" s="63" t="s">
        <v>207</v>
      </c>
      <c r="AQ4" s="63" t="s">
        <v>211</v>
      </c>
      <c r="AR4" s="58" t="s">
        <v>214</v>
      </c>
      <c r="AS4" s="64" t="s">
        <v>214</v>
      </c>
      <c r="AT4" s="64" t="s">
        <v>218</v>
      </c>
      <c r="AU4" s="64" t="s">
        <v>88</v>
      </c>
      <c r="AV4" s="64" t="s">
        <v>166</v>
      </c>
      <c r="AW4" s="64" t="s">
        <v>225</v>
      </c>
      <c r="AX4" s="64" t="s">
        <v>95</v>
      </c>
      <c r="AY4" s="64" t="s">
        <v>169</v>
      </c>
      <c r="AZ4" s="64" t="s">
        <v>114</v>
      </c>
      <c r="BA4" s="64" t="s">
        <v>234</v>
      </c>
      <c r="BB4" s="64" t="s">
        <v>236</v>
      </c>
      <c r="BC4" s="64" t="s">
        <v>102</v>
      </c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18"/>
    </row>
    <row r="5">
      <c r="A5" s="18" t="s">
        <v>4</v>
      </c>
      <c r="B5" s="18" t="s">
        <v>80</v>
      </c>
      <c r="C5" s="18" t="s">
        <v>86</v>
      </c>
      <c r="D5" s="18" t="s">
        <v>90</v>
      </c>
      <c r="E5" s="18" t="s">
        <v>93</v>
      </c>
      <c r="F5" s="18" t="s">
        <v>96</v>
      </c>
      <c r="G5" s="18" t="s">
        <v>100</v>
      </c>
      <c r="H5" s="18" t="s">
        <v>104</v>
      </c>
      <c r="I5" s="18" t="s">
        <v>107</v>
      </c>
      <c r="J5" s="18" t="s">
        <v>109</v>
      </c>
      <c r="K5" s="57" t="s">
        <v>112</v>
      </c>
      <c r="L5" s="57" t="s">
        <v>117</v>
      </c>
      <c r="M5" s="57" t="s">
        <v>123</v>
      </c>
      <c r="N5" s="18" t="s">
        <v>126</v>
      </c>
      <c r="O5" s="57" t="s">
        <v>130</v>
      </c>
      <c r="P5" s="57" t="s">
        <v>133</v>
      </c>
      <c r="Q5" s="57" t="s">
        <v>136</v>
      </c>
      <c r="R5" s="18" t="s">
        <v>139</v>
      </c>
      <c r="S5" s="18" t="s">
        <v>143</v>
      </c>
      <c r="T5" s="58" t="s">
        <v>147</v>
      </c>
      <c r="U5" s="59" t="s">
        <v>150</v>
      </c>
      <c r="V5" s="60" t="s">
        <v>153</v>
      </c>
      <c r="W5" s="60" t="s">
        <v>157</v>
      </c>
      <c r="X5" s="58" t="s">
        <v>162</v>
      </c>
      <c r="Y5" s="61" t="s">
        <v>166</v>
      </c>
      <c r="Z5" s="62" t="s">
        <v>102</v>
      </c>
      <c r="AA5" s="62" t="s">
        <v>169</v>
      </c>
      <c r="AB5" s="63"/>
      <c r="AC5" s="63" t="s">
        <v>175</v>
      </c>
      <c r="AD5" s="63" t="s">
        <v>179</v>
      </c>
      <c r="AE5" s="63" t="s">
        <v>185</v>
      </c>
      <c r="AF5" s="63" t="s">
        <v>175</v>
      </c>
      <c r="AG5" s="63" t="s">
        <v>179</v>
      </c>
      <c r="AH5" s="63" t="s">
        <v>185</v>
      </c>
      <c r="AI5" s="63" t="s">
        <v>175</v>
      </c>
      <c r="AJ5" s="63" t="s">
        <v>179</v>
      </c>
      <c r="AK5" s="63" t="s">
        <v>185</v>
      </c>
      <c r="AL5" s="63" t="s">
        <v>175</v>
      </c>
      <c r="AM5" s="63" t="s">
        <v>179</v>
      </c>
      <c r="AN5" s="63" t="s">
        <v>185</v>
      </c>
      <c r="AO5" s="63" t="s">
        <v>175</v>
      </c>
      <c r="AP5" s="63" t="s">
        <v>179</v>
      </c>
      <c r="AQ5" s="63" t="s">
        <v>185</v>
      </c>
      <c r="AR5" s="58" t="s">
        <v>175</v>
      </c>
      <c r="AS5" s="64" t="s">
        <v>179</v>
      </c>
      <c r="AT5" s="64" t="s">
        <v>185</v>
      </c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18"/>
    </row>
    <row r="6">
      <c r="A6" s="18" t="s">
        <v>5</v>
      </c>
      <c r="B6" s="18" t="s">
        <v>81</v>
      </c>
      <c r="C6" s="18" t="s">
        <v>87</v>
      </c>
      <c r="D6" s="18" t="s">
        <v>89</v>
      </c>
      <c r="E6" s="18" t="s">
        <v>94</v>
      </c>
      <c r="F6" s="18" t="s">
        <v>97</v>
      </c>
      <c r="G6" s="18" t="s">
        <v>101</v>
      </c>
      <c r="H6" s="18" t="s">
        <v>105</v>
      </c>
      <c r="I6" s="18" t="s">
        <v>108</v>
      </c>
      <c r="J6" s="18" t="s">
        <v>110</v>
      </c>
      <c r="K6" s="57" t="s">
        <v>113</v>
      </c>
      <c r="L6" s="57" t="s">
        <v>118</v>
      </c>
      <c r="M6" s="57" t="s">
        <v>124</v>
      </c>
      <c r="N6" s="18" t="s">
        <v>127</v>
      </c>
      <c r="O6" s="57" t="s">
        <v>131</v>
      </c>
      <c r="P6" s="66" t="s">
        <v>134</v>
      </c>
      <c r="Q6" s="57" t="s">
        <v>137</v>
      </c>
      <c r="R6" s="18" t="s">
        <v>140</v>
      </c>
      <c r="S6" s="30" t="s">
        <v>144</v>
      </c>
      <c r="T6" s="58" t="s">
        <v>148</v>
      </c>
      <c r="U6" s="59" t="s">
        <v>151</v>
      </c>
      <c r="V6" s="60" t="s">
        <v>154</v>
      </c>
      <c r="W6" s="60" t="s">
        <v>158</v>
      </c>
      <c r="X6" s="58" t="s">
        <v>163</v>
      </c>
      <c r="Y6" s="61" t="s">
        <v>167</v>
      </c>
      <c r="Z6" s="62" t="s">
        <v>168</v>
      </c>
      <c r="AA6" s="62" t="s">
        <v>170</v>
      </c>
      <c r="AB6" s="63" t="s">
        <v>172</v>
      </c>
      <c r="AC6" s="63" t="s">
        <v>176</v>
      </c>
      <c r="AD6" s="63" t="s">
        <v>180</v>
      </c>
      <c r="AE6" s="63" t="s">
        <v>186</v>
      </c>
      <c r="AF6" s="63" t="s">
        <v>190</v>
      </c>
      <c r="AG6" s="63" t="s">
        <v>191</v>
      </c>
      <c r="AH6" s="63" t="s">
        <v>195</v>
      </c>
      <c r="AI6" s="63" t="s">
        <v>197</v>
      </c>
      <c r="AJ6" s="63" t="s">
        <v>198</v>
      </c>
      <c r="AK6" s="63" t="s">
        <v>200</v>
      </c>
      <c r="AL6" s="63" t="s">
        <v>202</v>
      </c>
      <c r="AM6" s="63" t="s">
        <v>203</v>
      </c>
      <c r="AN6" s="63" t="s">
        <v>206</v>
      </c>
      <c r="AO6" s="63" t="s">
        <v>208</v>
      </c>
      <c r="AP6" s="63" t="s">
        <v>210</v>
      </c>
      <c r="AQ6" s="63" t="s">
        <v>212</v>
      </c>
      <c r="AR6" s="58" t="s">
        <v>215</v>
      </c>
      <c r="AS6" s="64" t="s">
        <v>217</v>
      </c>
      <c r="AT6" s="64" t="s">
        <v>219</v>
      </c>
      <c r="AU6" s="64" t="s">
        <v>221</v>
      </c>
      <c r="AV6" s="64" t="s">
        <v>223</v>
      </c>
      <c r="AW6" s="64" t="s">
        <v>226</v>
      </c>
      <c r="AX6" s="64" t="s">
        <v>228</v>
      </c>
      <c r="AY6" s="64" t="s">
        <v>230</v>
      </c>
      <c r="AZ6" s="64" t="s">
        <v>231</v>
      </c>
      <c r="BA6" s="64" t="s">
        <v>235</v>
      </c>
      <c r="BB6" s="64" t="s">
        <v>237</v>
      </c>
      <c r="BC6" s="64" t="s">
        <v>238</v>
      </c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18"/>
    </row>
    <row r="7">
      <c r="A7" s="18" t="s">
        <v>6</v>
      </c>
      <c r="B7" s="18"/>
      <c r="C7" s="18"/>
      <c r="D7" s="18"/>
      <c r="E7" s="18"/>
      <c r="F7" s="18"/>
      <c r="G7" s="18"/>
      <c r="H7" s="18"/>
      <c r="I7" s="18"/>
      <c r="J7" s="18"/>
      <c r="K7" s="57"/>
      <c r="L7" s="57" t="s">
        <v>119</v>
      </c>
      <c r="M7" s="57"/>
      <c r="N7" s="18"/>
      <c r="O7" s="66"/>
      <c r="P7" s="57"/>
      <c r="Q7" s="66" t="s">
        <v>138</v>
      </c>
      <c r="R7" s="30" t="s">
        <v>141</v>
      </c>
      <c r="S7" s="18" t="s">
        <v>145</v>
      </c>
      <c r="T7" s="58"/>
      <c r="U7" s="59"/>
      <c r="V7" s="60" t="s">
        <v>155</v>
      </c>
      <c r="W7" s="60" t="s">
        <v>159</v>
      </c>
      <c r="X7" s="58"/>
      <c r="Y7" s="61"/>
      <c r="Z7" s="62"/>
      <c r="AA7" s="62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58" t="s">
        <v>216</v>
      </c>
      <c r="AS7" s="64" t="s">
        <v>216</v>
      </c>
      <c r="AT7" s="64" t="s">
        <v>216</v>
      </c>
      <c r="AU7" s="64" t="s">
        <v>222</v>
      </c>
      <c r="AV7" s="64" t="s">
        <v>224</v>
      </c>
      <c r="AW7" s="64" t="s">
        <v>227</v>
      </c>
      <c r="AX7" s="64" t="s">
        <v>229</v>
      </c>
      <c r="AY7" s="64"/>
      <c r="AZ7" s="64" t="s">
        <v>232</v>
      </c>
      <c r="BA7" s="64"/>
      <c r="BB7" s="64"/>
      <c r="BC7" s="64" t="s">
        <v>239</v>
      </c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18"/>
    </row>
    <row r="8">
      <c r="A8" s="18" t="s">
        <v>7</v>
      </c>
      <c r="B8" s="18" t="s">
        <v>82</v>
      </c>
      <c r="C8" s="18" t="s">
        <v>82</v>
      </c>
      <c r="D8" s="18" t="s">
        <v>91</v>
      </c>
      <c r="E8" s="18" t="s">
        <v>91</v>
      </c>
      <c r="F8" s="18"/>
      <c r="G8" s="18"/>
      <c r="H8" s="18"/>
      <c r="I8" s="18"/>
      <c r="J8" s="18"/>
      <c r="K8" s="57"/>
      <c r="L8" s="57"/>
      <c r="M8" s="57"/>
      <c r="N8" s="18"/>
      <c r="O8" s="57"/>
      <c r="P8" s="66"/>
      <c r="Q8" s="57"/>
      <c r="R8" s="30" t="s">
        <v>98</v>
      </c>
      <c r="S8" s="30" t="s">
        <v>98</v>
      </c>
      <c r="T8" s="58" t="s">
        <v>98</v>
      </c>
      <c r="U8" s="59" t="s">
        <v>98</v>
      </c>
      <c r="V8" s="60" t="s">
        <v>98</v>
      </c>
      <c r="W8" s="60" t="s">
        <v>98</v>
      </c>
      <c r="X8" s="58" t="s">
        <v>98</v>
      </c>
      <c r="Y8" s="61"/>
      <c r="Z8" s="62"/>
      <c r="AA8" s="62"/>
      <c r="AB8" s="63" t="s">
        <v>91</v>
      </c>
      <c r="AC8" s="63"/>
      <c r="AD8" s="63"/>
      <c r="AE8" s="63" t="s">
        <v>98</v>
      </c>
      <c r="AF8" s="63"/>
      <c r="AG8" s="63"/>
      <c r="AH8" s="63" t="s">
        <v>98</v>
      </c>
      <c r="AI8" s="63"/>
      <c r="AJ8" s="63"/>
      <c r="AK8" s="63" t="s">
        <v>98</v>
      </c>
      <c r="AL8" s="63"/>
      <c r="AM8" s="63"/>
      <c r="AN8" s="63" t="s">
        <v>98</v>
      </c>
      <c r="AO8" s="63" t="s">
        <v>98</v>
      </c>
      <c r="AP8" s="63" t="s">
        <v>98</v>
      </c>
      <c r="AQ8" s="63" t="s">
        <v>98</v>
      </c>
      <c r="AR8" s="58" t="s">
        <v>98</v>
      </c>
      <c r="AS8" s="64" t="s">
        <v>98</v>
      </c>
      <c r="AT8" s="64" t="s">
        <v>98</v>
      </c>
      <c r="AU8" s="64" t="s">
        <v>98</v>
      </c>
      <c r="AV8" s="64" t="s">
        <v>98</v>
      </c>
      <c r="AW8" s="64" t="s">
        <v>98</v>
      </c>
      <c r="AX8" s="64" t="s">
        <v>98</v>
      </c>
      <c r="AY8" s="64" t="s">
        <v>98</v>
      </c>
      <c r="AZ8" s="64" t="s">
        <v>98</v>
      </c>
      <c r="BA8" s="64" t="s">
        <v>98</v>
      </c>
      <c r="BB8" s="64" t="s">
        <v>98</v>
      </c>
      <c r="BC8" s="64" t="s">
        <v>98</v>
      </c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30"/>
    </row>
    <row r="9">
      <c r="A9" s="18" t="s">
        <v>8</v>
      </c>
      <c r="B9" s="18" t="s">
        <v>83</v>
      </c>
      <c r="C9" s="18" t="s">
        <v>83</v>
      </c>
      <c r="D9" s="18"/>
      <c r="E9" s="18"/>
      <c r="F9" s="18" t="s">
        <v>98</v>
      </c>
      <c r="G9" s="18" t="s">
        <v>98</v>
      </c>
      <c r="H9" s="18" t="s">
        <v>98</v>
      </c>
      <c r="I9" s="18" t="s">
        <v>98</v>
      </c>
      <c r="J9" s="18" t="s">
        <v>98</v>
      </c>
      <c r="K9" s="57" t="s">
        <v>98</v>
      </c>
      <c r="L9" s="57" t="s">
        <v>98</v>
      </c>
      <c r="M9" s="57" t="s">
        <v>98</v>
      </c>
      <c r="N9" s="18" t="s">
        <v>98</v>
      </c>
      <c r="O9" s="57" t="s">
        <v>98</v>
      </c>
      <c r="P9" s="66" t="s">
        <v>98</v>
      </c>
      <c r="Q9" s="57" t="s">
        <v>98</v>
      </c>
      <c r="R9" s="18" t="s">
        <v>83</v>
      </c>
      <c r="S9" s="18" t="s">
        <v>83</v>
      </c>
      <c r="T9" s="58" t="s">
        <v>83</v>
      </c>
      <c r="U9" s="59" t="s">
        <v>83</v>
      </c>
      <c r="V9" s="60" t="s">
        <v>83</v>
      </c>
      <c r="W9" s="60" t="s">
        <v>83</v>
      </c>
      <c r="X9" s="58" t="s">
        <v>83</v>
      </c>
      <c r="Y9" s="61" t="s">
        <v>98</v>
      </c>
      <c r="Z9" s="62" t="s">
        <v>98</v>
      </c>
      <c r="AA9" s="62" t="s">
        <v>98</v>
      </c>
      <c r="AB9" s="63"/>
      <c r="AC9" s="63" t="s">
        <v>98</v>
      </c>
      <c r="AD9" s="63" t="s">
        <v>98</v>
      </c>
      <c r="AE9" s="63" t="s">
        <v>187</v>
      </c>
      <c r="AF9" s="63" t="s">
        <v>98</v>
      </c>
      <c r="AG9" s="63" t="s">
        <v>98</v>
      </c>
      <c r="AH9" s="63" t="s">
        <v>187</v>
      </c>
      <c r="AI9" s="63" t="s">
        <v>98</v>
      </c>
      <c r="AJ9" s="63" t="s">
        <v>98</v>
      </c>
      <c r="AK9" s="63" t="s">
        <v>187</v>
      </c>
      <c r="AL9" s="63" t="s">
        <v>98</v>
      </c>
      <c r="AM9" s="63" t="s">
        <v>98</v>
      </c>
      <c r="AN9" s="63" t="s">
        <v>187</v>
      </c>
      <c r="AO9" s="63" t="s">
        <v>83</v>
      </c>
      <c r="AP9" s="63" t="s">
        <v>83</v>
      </c>
      <c r="AQ9" s="63" t="s">
        <v>187</v>
      </c>
      <c r="AR9" s="58" t="s">
        <v>83</v>
      </c>
      <c r="AS9" s="64" t="s">
        <v>83</v>
      </c>
      <c r="AT9" s="64" t="s">
        <v>187</v>
      </c>
      <c r="AU9" s="64" t="s">
        <v>83</v>
      </c>
      <c r="AV9" s="64" t="s">
        <v>83</v>
      </c>
      <c r="AW9" s="64" t="s">
        <v>83</v>
      </c>
      <c r="AX9" s="64" t="s">
        <v>83</v>
      </c>
      <c r="AY9" s="64" t="s">
        <v>83</v>
      </c>
      <c r="AZ9" s="64" t="s">
        <v>83</v>
      </c>
      <c r="BA9" s="64" t="s">
        <v>83</v>
      </c>
      <c r="BB9" s="64" t="s">
        <v>83</v>
      </c>
      <c r="BC9" s="64" t="s">
        <v>83</v>
      </c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18"/>
    </row>
    <row r="10">
      <c r="A10" s="18" t="s">
        <v>9</v>
      </c>
      <c r="B10" s="18" t="s">
        <v>84</v>
      </c>
      <c r="C10" s="18" t="s">
        <v>84</v>
      </c>
      <c r="D10" s="18" t="s">
        <v>84</v>
      </c>
      <c r="E10" s="18" t="s">
        <v>84</v>
      </c>
      <c r="F10" s="18" t="s">
        <v>99</v>
      </c>
      <c r="G10" s="18" t="s">
        <v>99</v>
      </c>
      <c r="H10" s="18" t="s">
        <v>99</v>
      </c>
      <c r="I10" s="18" t="s">
        <v>99</v>
      </c>
      <c r="J10" s="18" t="s">
        <v>99</v>
      </c>
      <c r="K10" s="57" t="s">
        <v>99</v>
      </c>
      <c r="L10" s="57" t="s">
        <v>120</v>
      </c>
      <c r="M10" s="57" t="s">
        <v>120</v>
      </c>
      <c r="N10" s="30" t="s">
        <v>120</v>
      </c>
      <c r="O10" s="66" t="s">
        <v>120</v>
      </c>
      <c r="P10" s="57" t="s">
        <v>120</v>
      </c>
      <c r="Q10" s="66" t="s">
        <v>120</v>
      </c>
      <c r="R10" s="30" t="s">
        <v>120</v>
      </c>
      <c r="S10" s="30" t="s">
        <v>120</v>
      </c>
      <c r="T10" s="58" t="s">
        <v>120</v>
      </c>
      <c r="U10" s="59" t="s">
        <v>120</v>
      </c>
      <c r="V10" s="60" t="s">
        <v>120</v>
      </c>
      <c r="W10" s="60" t="s">
        <v>120</v>
      </c>
      <c r="X10" s="58" t="s">
        <v>120</v>
      </c>
      <c r="Y10" s="61" t="s">
        <v>84</v>
      </c>
      <c r="Z10" s="62" t="s">
        <v>84</v>
      </c>
      <c r="AA10" s="62" t="s">
        <v>84</v>
      </c>
      <c r="AB10" s="63" t="s">
        <v>84</v>
      </c>
      <c r="AC10" s="63" t="s">
        <v>177</v>
      </c>
      <c r="AD10" s="63" t="s">
        <v>181</v>
      </c>
      <c r="AE10" s="63" t="s">
        <v>84</v>
      </c>
      <c r="AF10" s="63" t="s">
        <v>177</v>
      </c>
      <c r="AG10" s="63" t="s">
        <v>192</v>
      </c>
      <c r="AH10" s="63" t="s">
        <v>84</v>
      </c>
      <c r="AI10" s="63" t="s">
        <v>177</v>
      </c>
      <c r="AJ10" s="63" t="s">
        <v>192</v>
      </c>
      <c r="AK10" s="63" t="s">
        <v>84</v>
      </c>
      <c r="AL10" s="63" t="s">
        <v>99</v>
      </c>
      <c r="AM10" s="63" t="s">
        <v>204</v>
      </c>
      <c r="AN10" s="63" t="s">
        <v>84</v>
      </c>
      <c r="AO10" s="63" t="s">
        <v>177</v>
      </c>
      <c r="AP10" s="63" t="s">
        <v>177</v>
      </c>
      <c r="AQ10" s="63" t="s">
        <v>84</v>
      </c>
      <c r="AR10" s="58" t="s">
        <v>99</v>
      </c>
      <c r="AS10" s="64" t="s">
        <v>84</v>
      </c>
      <c r="AT10" s="64" t="s">
        <v>84</v>
      </c>
      <c r="AU10" s="64" t="s">
        <v>120</v>
      </c>
      <c r="AV10" s="64" t="s">
        <v>120</v>
      </c>
      <c r="AW10" s="64" t="s">
        <v>120</v>
      </c>
      <c r="AX10" s="64" t="s">
        <v>120</v>
      </c>
      <c r="AY10" s="64" t="s">
        <v>120</v>
      </c>
      <c r="AZ10" s="64" t="s">
        <v>120</v>
      </c>
      <c r="BA10" s="64" t="s">
        <v>120</v>
      </c>
      <c r="BB10" s="64" t="s">
        <v>120</v>
      </c>
      <c r="BC10" s="64" t="s">
        <v>120</v>
      </c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30"/>
    </row>
    <row r="11">
      <c r="A11" s="18" t="s">
        <v>10</v>
      </c>
      <c r="B11" s="18" t="s">
        <v>85</v>
      </c>
      <c r="C11" s="18" t="s">
        <v>88</v>
      </c>
      <c r="D11" s="18" t="s">
        <v>85</v>
      </c>
      <c r="E11" s="18" t="s">
        <v>85</v>
      </c>
      <c r="F11" s="18" t="s">
        <v>85</v>
      </c>
      <c r="G11" s="18" t="s">
        <v>102</v>
      </c>
      <c r="H11" s="18" t="s">
        <v>85</v>
      </c>
      <c r="I11" s="18" t="s">
        <v>85</v>
      </c>
      <c r="J11" s="18" t="s">
        <v>111</v>
      </c>
      <c r="K11" s="57" t="s">
        <v>114</v>
      </c>
      <c r="L11" s="57"/>
      <c r="M11" s="57"/>
      <c r="N11" s="18"/>
      <c r="O11" s="57"/>
      <c r="P11" s="66"/>
      <c r="Q11" s="66"/>
      <c r="R11" s="30"/>
      <c r="S11" s="30"/>
      <c r="T11" s="58"/>
      <c r="U11" s="59"/>
      <c r="V11" s="60"/>
      <c r="W11" s="60"/>
      <c r="X11" s="58"/>
      <c r="Y11" s="61" t="s">
        <v>85</v>
      </c>
      <c r="Z11" s="62" t="s">
        <v>102</v>
      </c>
      <c r="AA11" s="62" t="s">
        <v>111</v>
      </c>
      <c r="AB11" s="63" t="s">
        <v>85</v>
      </c>
      <c r="AC11" s="63" t="s">
        <v>128</v>
      </c>
      <c r="AD11" s="63" t="s">
        <v>128</v>
      </c>
      <c r="AE11" s="63" t="s">
        <v>128</v>
      </c>
      <c r="AF11" s="63" t="s">
        <v>88</v>
      </c>
      <c r="AG11" s="63" t="s">
        <v>88</v>
      </c>
      <c r="AH11" s="63" t="s">
        <v>88</v>
      </c>
      <c r="AI11" s="63" t="s">
        <v>102</v>
      </c>
      <c r="AJ11" s="63" t="s">
        <v>102</v>
      </c>
      <c r="AK11" s="63" t="s">
        <v>102</v>
      </c>
      <c r="AL11" s="63" t="s">
        <v>114</v>
      </c>
      <c r="AM11" s="63" t="s">
        <v>114</v>
      </c>
      <c r="AN11" s="63" t="s">
        <v>114</v>
      </c>
      <c r="AO11" s="63" t="s">
        <v>111</v>
      </c>
      <c r="AP11" s="63" t="s">
        <v>111</v>
      </c>
      <c r="AQ11" s="63" t="s">
        <v>111</v>
      </c>
      <c r="AR11" s="58" t="s">
        <v>160</v>
      </c>
      <c r="AS11" s="64" t="s">
        <v>160</v>
      </c>
      <c r="AT11" s="64" t="s">
        <v>160</v>
      </c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18"/>
    </row>
    <row r="12">
      <c r="A12" s="21" t="s">
        <v>11</v>
      </c>
      <c r="B12" s="21">
        <v>1.0</v>
      </c>
      <c r="C12" s="21">
        <v>1.0</v>
      </c>
      <c r="D12" s="21">
        <v>5.0</v>
      </c>
      <c r="E12" s="21">
        <v>5.0</v>
      </c>
      <c r="F12" s="21">
        <v>0.0</v>
      </c>
      <c r="G12" s="21">
        <v>0.0</v>
      </c>
      <c r="H12" s="21">
        <v>0.0</v>
      </c>
      <c r="I12" s="21">
        <v>0.0</v>
      </c>
      <c r="J12" s="21">
        <v>1.0</v>
      </c>
      <c r="K12" s="67">
        <v>1.0</v>
      </c>
      <c r="L12" s="68"/>
      <c r="M12" s="68"/>
      <c r="N12" s="21"/>
      <c r="O12" s="68"/>
      <c r="P12" s="68"/>
      <c r="Q12" s="67"/>
      <c r="R12" s="21"/>
      <c r="S12" s="21"/>
      <c r="T12" s="69"/>
      <c r="U12" s="70"/>
      <c r="V12" s="70"/>
      <c r="W12" s="70"/>
      <c r="X12" s="69"/>
      <c r="Y12" s="71">
        <v>2.0</v>
      </c>
      <c r="Z12" s="72">
        <v>1.0</v>
      </c>
      <c r="AA12" s="72">
        <v>1.0</v>
      </c>
      <c r="AB12" s="73">
        <v>10.0</v>
      </c>
      <c r="AC12" s="74">
        <v>0.0</v>
      </c>
      <c r="AD12" s="74">
        <v>0.0</v>
      </c>
      <c r="AE12" s="74">
        <v>0.0</v>
      </c>
      <c r="AF12" s="74">
        <v>0.0</v>
      </c>
      <c r="AG12" s="74">
        <v>0.0</v>
      </c>
      <c r="AH12" s="74">
        <v>0.0</v>
      </c>
      <c r="AI12" s="74">
        <v>0.0</v>
      </c>
      <c r="AJ12" s="74">
        <v>0.0</v>
      </c>
      <c r="AK12" s="74">
        <v>0.0</v>
      </c>
      <c r="AL12" s="73">
        <v>0.0</v>
      </c>
      <c r="AM12" s="74">
        <v>0.0</v>
      </c>
      <c r="AN12" s="74">
        <v>0.0</v>
      </c>
      <c r="AO12" s="73">
        <v>0.0</v>
      </c>
      <c r="AP12" s="74">
        <v>0.0</v>
      </c>
      <c r="AQ12" s="74">
        <v>0.0</v>
      </c>
      <c r="AR12" s="69">
        <v>0.0</v>
      </c>
      <c r="AS12" s="74">
        <v>0.0</v>
      </c>
      <c r="AT12" s="74">
        <v>0.0</v>
      </c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21"/>
    </row>
    <row r="13">
      <c r="A13" s="21" t="s">
        <v>12</v>
      </c>
      <c r="B13" s="21">
        <v>0.0</v>
      </c>
      <c r="C13" s="21">
        <v>0.0</v>
      </c>
      <c r="D13" s="21">
        <v>1.0</v>
      </c>
      <c r="E13" s="21">
        <v>1.0</v>
      </c>
      <c r="F13" s="21">
        <v>0.0</v>
      </c>
      <c r="G13" s="21">
        <v>0.0</v>
      </c>
      <c r="H13" s="21">
        <v>0.0</v>
      </c>
      <c r="I13" s="21">
        <v>0.0</v>
      </c>
      <c r="J13" s="21">
        <v>0.0</v>
      </c>
      <c r="K13" s="68">
        <v>0.0</v>
      </c>
      <c r="L13" s="68"/>
      <c r="M13" s="68"/>
      <c r="N13" s="21"/>
      <c r="O13" s="67"/>
      <c r="P13" s="67"/>
      <c r="Q13" s="68"/>
      <c r="R13" s="75"/>
      <c r="S13" s="75"/>
      <c r="T13" s="69"/>
      <c r="U13" s="70"/>
      <c r="V13" s="70"/>
      <c r="W13" s="70"/>
      <c r="X13" s="69"/>
      <c r="Y13" s="72">
        <v>0.0</v>
      </c>
      <c r="Z13" s="72">
        <v>0.0</v>
      </c>
      <c r="AA13" s="72">
        <v>0.0</v>
      </c>
      <c r="AB13" s="73">
        <v>10.0</v>
      </c>
      <c r="AC13" s="74">
        <v>0.0</v>
      </c>
      <c r="AD13" s="74">
        <v>0.0</v>
      </c>
      <c r="AE13" s="74">
        <v>0.0</v>
      </c>
      <c r="AF13" s="74">
        <v>0.0</v>
      </c>
      <c r="AG13" s="74">
        <v>0.0</v>
      </c>
      <c r="AH13" s="74">
        <v>0.0</v>
      </c>
      <c r="AI13" s="74">
        <v>0.0</v>
      </c>
      <c r="AJ13" s="74">
        <v>0.0</v>
      </c>
      <c r="AK13" s="74">
        <v>0.0</v>
      </c>
      <c r="AL13" s="73">
        <v>0.0</v>
      </c>
      <c r="AM13" s="74">
        <v>0.0</v>
      </c>
      <c r="AN13" s="74">
        <v>0.0</v>
      </c>
      <c r="AO13" s="73">
        <v>0.0</v>
      </c>
      <c r="AP13" s="74">
        <v>0.0</v>
      </c>
      <c r="AQ13" s="74">
        <v>0.0</v>
      </c>
      <c r="AR13" s="69">
        <v>0.0</v>
      </c>
      <c r="AS13" s="74">
        <v>0.0</v>
      </c>
      <c r="AT13" s="74">
        <v>0.0</v>
      </c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21"/>
    </row>
    <row r="14">
      <c r="A14" s="18" t="s">
        <v>13</v>
      </c>
      <c r="B14" s="18"/>
      <c r="C14" s="18"/>
      <c r="D14" s="18"/>
      <c r="E14" s="18"/>
      <c r="F14" s="18"/>
      <c r="G14" s="18"/>
      <c r="H14" s="18" t="s">
        <v>106</v>
      </c>
      <c r="I14" s="18"/>
      <c r="J14" s="18"/>
      <c r="K14" s="66"/>
      <c r="L14" s="65"/>
      <c r="M14" s="65"/>
      <c r="N14" s="18" t="s">
        <v>128</v>
      </c>
      <c r="O14" s="66" t="s">
        <v>106</v>
      </c>
      <c r="P14" s="66" t="s">
        <v>88</v>
      </c>
      <c r="Q14" s="66" t="s">
        <v>111</v>
      </c>
      <c r="R14" s="18" t="s">
        <v>114</v>
      </c>
      <c r="S14" s="18" t="s">
        <v>114</v>
      </c>
      <c r="T14" s="58"/>
      <c r="U14" s="59" t="s">
        <v>111</v>
      </c>
      <c r="V14" s="60" t="s">
        <v>111</v>
      </c>
      <c r="W14" s="60" t="s">
        <v>160</v>
      </c>
      <c r="X14" s="58" t="s">
        <v>160</v>
      </c>
      <c r="Y14" s="61"/>
      <c r="Z14" s="62"/>
      <c r="AA14" s="62"/>
      <c r="AB14" s="64"/>
      <c r="AC14" s="63" t="s">
        <v>128</v>
      </c>
      <c r="AD14" s="63" t="s">
        <v>128</v>
      </c>
      <c r="AE14" s="64" t="s">
        <v>128</v>
      </c>
      <c r="AF14" s="64" t="s">
        <v>88</v>
      </c>
      <c r="AG14" s="63" t="s">
        <v>88</v>
      </c>
      <c r="AH14" s="63" t="s">
        <v>88</v>
      </c>
      <c r="AI14" s="63" t="s">
        <v>102</v>
      </c>
      <c r="AJ14" s="63" t="s">
        <v>102</v>
      </c>
      <c r="AK14" s="63" t="s">
        <v>102</v>
      </c>
      <c r="AL14" s="64" t="s">
        <v>114</v>
      </c>
      <c r="AM14" s="63" t="s">
        <v>114</v>
      </c>
      <c r="AN14" s="63" t="s">
        <v>114</v>
      </c>
      <c r="AO14" s="64" t="s">
        <v>111</v>
      </c>
      <c r="AP14" s="63" t="s">
        <v>111</v>
      </c>
      <c r="AQ14" s="63" t="s">
        <v>111</v>
      </c>
      <c r="AR14" s="58" t="s">
        <v>160</v>
      </c>
      <c r="AS14" s="64" t="s">
        <v>160</v>
      </c>
      <c r="AT14" s="64" t="s">
        <v>160</v>
      </c>
      <c r="AU14" s="64" t="s">
        <v>88</v>
      </c>
      <c r="AV14" s="64"/>
      <c r="AW14" s="64" t="s">
        <v>160</v>
      </c>
      <c r="AX14" s="64"/>
      <c r="AY14" s="64" t="s">
        <v>111</v>
      </c>
      <c r="AZ14" s="64" t="s">
        <v>114</v>
      </c>
      <c r="BA14" s="63" t="s">
        <v>234</v>
      </c>
      <c r="BB14" s="63" t="s">
        <v>111</v>
      </c>
      <c r="BC14" s="63" t="s">
        <v>102</v>
      </c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18"/>
    </row>
    <row r="15">
      <c r="A15" s="18" t="s">
        <v>14</v>
      </c>
      <c r="B15" s="21">
        <v>-2.0</v>
      </c>
      <c r="C15" s="21">
        <v>-1.0</v>
      </c>
      <c r="D15" s="21">
        <v>-3.0</v>
      </c>
      <c r="E15" s="21">
        <v>-3.0</v>
      </c>
      <c r="F15" s="21">
        <v>-1.0</v>
      </c>
      <c r="G15" s="21"/>
      <c r="H15" s="21">
        <v>-2.0</v>
      </c>
      <c r="I15" s="21">
        <v>-1.0</v>
      </c>
      <c r="J15" s="21"/>
      <c r="K15" s="68">
        <v>2.0</v>
      </c>
      <c r="L15" s="68"/>
      <c r="M15" s="68">
        <v>1.0</v>
      </c>
      <c r="N15" s="21"/>
      <c r="O15" s="67">
        <v>-4.0</v>
      </c>
      <c r="P15" s="67"/>
      <c r="Q15" s="67">
        <v>1.0</v>
      </c>
      <c r="R15" s="75">
        <v>6.0</v>
      </c>
      <c r="S15" s="75">
        <v>8.0</v>
      </c>
      <c r="T15" s="69">
        <v>2.0</v>
      </c>
      <c r="U15" s="70"/>
      <c r="V15" s="70"/>
      <c r="W15" s="70">
        <v>-3.0</v>
      </c>
      <c r="X15" s="69">
        <v>-2.0</v>
      </c>
      <c r="Y15" s="72">
        <v>-2.0</v>
      </c>
      <c r="Z15" s="72">
        <v>-1.0</v>
      </c>
      <c r="AA15" s="72">
        <v>-1.0</v>
      </c>
      <c r="AB15" s="73">
        <v>-3.0</v>
      </c>
      <c r="AC15" s="74"/>
      <c r="AD15" s="74"/>
      <c r="AE15" s="73"/>
      <c r="AF15" s="73"/>
      <c r="AG15" s="74"/>
      <c r="AH15" s="74"/>
      <c r="AI15" s="74"/>
      <c r="AJ15" s="74"/>
      <c r="AK15" s="74"/>
      <c r="AL15" s="73">
        <v>2.0</v>
      </c>
      <c r="AM15" s="74">
        <v>4.0</v>
      </c>
      <c r="AN15" s="74">
        <v>6.0</v>
      </c>
      <c r="AO15" s="73"/>
      <c r="AP15" s="74"/>
      <c r="AQ15" s="74"/>
      <c r="AR15" s="69">
        <v>-1.0</v>
      </c>
      <c r="AS15" s="73">
        <v>-1.0</v>
      </c>
      <c r="AT15" s="73">
        <v>-1.0</v>
      </c>
      <c r="AU15" s="73"/>
      <c r="AV15" s="73">
        <v>-3.0</v>
      </c>
      <c r="AW15" s="73">
        <v>-1.0</v>
      </c>
      <c r="AX15" s="73">
        <v>-2.0</v>
      </c>
      <c r="AY15" s="73"/>
      <c r="AZ15" s="73">
        <v>10.0</v>
      </c>
      <c r="BA15" s="73">
        <v>-1.0</v>
      </c>
      <c r="BB15" s="73">
        <v>-2.0</v>
      </c>
      <c r="BC15" s="73"/>
      <c r="BD15" s="73"/>
      <c r="BE15" s="73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21"/>
    </row>
    <row r="16">
      <c r="A16" s="18" t="s">
        <v>15</v>
      </c>
      <c r="B16" s="21">
        <v>1.0</v>
      </c>
      <c r="C16" s="21">
        <v>3.0</v>
      </c>
      <c r="D16" s="21">
        <v>6.0</v>
      </c>
      <c r="E16" s="21">
        <v>6.0</v>
      </c>
      <c r="F16" s="21"/>
      <c r="G16" s="21">
        <v>3.0</v>
      </c>
      <c r="H16" s="21"/>
      <c r="I16" s="21"/>
      <c r="J16" s="21">
        <v>3.0</v>
      </c>
      <c r="K16" s="68"/>
      <c r="L16" s="68"/>
      <c r="M16" s="68">
        <v>3.0</v>
      </c>
      <c r="N16" s="21"/>
      <c r="O16" s="67"/>
      <c r="P16" s="67"/>
      <c r="Q16" s="67"/>
      <c r="R16" s="21"/>
      <c r="S16" s="75"/>
      <c r="T16" s="76"/>
      <c r="U16" s="70">
        <v>3.0</v>
      </c>
      <c r="V16" s="70">
        <v>8.0</v>
      </c>
      <c r="W16" s="70"/>
      <c r="X16" s="76"/>
      <c r="Y16" s="72"/>
      <c r="Z16" s="72"/>
      <c r="AA16" s="72">
        <v>5.0</v>
      </c>
      <c r="AB16" s="73">
        <v>5.0</v>
      </c>
      <c r="AC16" s="74"/>
      <c r="AD16" s="74"/>
      <c r="AE16" s="73"/>
      <c r="AF16" s="73"/>
      <c r="AG16" s="74"/>
      <c r="AH16" s="74">
        <v>1.0</v>
      </c>
      <c r="AI16" s="74"/>
      <c r="AJ16" s="74"/>
      <c r="AK16" s="74"/>
      <c r="AL16" s="73"/>
      <c r="AM16" s="74"/>
      <c r="AN16" s="74"/>
      <c r="AO16" s="73">
        <v>3.0</v>
      </c>
      <c r="AP16" s="74">
        <v>6.0</v>
      </c>
      <c r="AQ16" s="74">
        <v>10.0</v>
      </c>
      <c r="AR16" s="76"/>
      <c r="AS16" s="73"/>
      <c r="AT16" s="73"/>
      <c r="AU16" s="73"/>
      <c r="AV16" s="73"/>
      <c r="AW16" s="73">
        <v>6.0</v>
      </c>
      <c r="AX16" s="73"/>
      <c r="AY16" s="73">
        <v>10.0</v>
      </c>
      <c r="AZ16" s="73"/>
      <c r="BA16" s="73">
        <v>3.0</v>
      </c>
      <c r="BB16" s="73">
        <v>10.0</v>
      </c>
      <c r="BC16" s="73">
        <v>3.0</v>
      </c>
      <c r="BD16" s="73"/>
      <c r="BE16" s="73"/>
      <c r="BF16" s="73"/>
      <c r="BG16" s="73"/>
      <c r="BH16" s="73"/>
      <c r="BI16" s="73"/>
      <c r="BJ16" s="73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21"/>
    </row>
    <row r="17">
      <c r="A17" s="18" t="s">
        <v>16</v>
      </c>
      <c r="B17" s="21">
        <v>2.0</v>
      </c>
      <c r="C17" s="21">
        <v>5.0</v>
      </c>
      <c r="D17" s="21">
        <v>7.0</v>
      </c>
      <c r="E17" s="21">
        <v>7.0</v>
      </c>
      <c r="F17" s="21">
        <v>2.0</v>
      </c>
      <c r="G17" s="21"/>
      <c r="H17" s="21">
        <v>2.0</v>
      </c>
      <c r="I17" s="21">
        <v>1.0</v>
      </c>
      <c r="J17" s="21"/>
      <c r="K17" s="68"/>
      <c r="L17" s="68">
        <v>1.0</v>
      </c>
      <c r="M17" s="68"/>
      <c r="N17" s="21"/>
      <c r="O17" s="67">
        <v>3.0</v>
      </c>
      <c r="P17" s="67">
        <v>3.0</v>
      </c>
      <c r="Q17" s="68"/>
      <c r="R17" s="75"/>
      <c r="S17" s="21"/>
      <c r="T17" s="69"/>
      <c r="U17" s="70"/>
      <c r="V17" s="70"/>
      <c r="W17" s="70">
        <v>6.0</v>
      </c>
      <c r="X17" s="69">
        <v>2.0</v>
      </c>
      <c r="Y17" s="72"/>
      <c r="Z17" s="72">
        <v>2.0</v>
      </c>
      <c r="AA17" s="72"/>
      <c r="AB17" s="73">
        <v>5.0</v>
      </c>
      <c r="AC17" s="74"/>
      <c r="AD17" s="74"/>
      <c r="AE17" s="74"/>
      <c r="AF17" s="74">
        <v>2.0</v>
      </c>
      <c r="AG17" s="74">
        <v>5.0</v>
      </c>
      <c r="AH17" s="74">
        <v>7.0</v>
      </c>
      <c r="AI17" s="74"/>
      <c r="AJ17" s="74"/>
      <c r="AK17" s="74">
        <v>2.0</v>
      </c>
      <c r="AL17" s="73"/>
      <c r="AM17" s="74"/>
      <c r="AN17" s="74"/>
      <c r="AO17" s="73"/>
      <c r="AP17" s="74"/>
      <c r="AQ17" s="74"/>
      <c r="AR17" s="69">
        <v>1.0</v>
      </c>
      <c r="AS17" s="73">
        <v>2.0</v>
      </c>
      <c r="AT17" s="73">
        <v>5.0</v>
      </c>
      <c r="AU17" s="73">
        <v>10.0</v>
      </c>
      <c r="AV17" s="73"/>
      <c r="AW17" s="73"/>
      <c r="AX17" s="73"/>
      <c r="AY17" s="73"/>
      <c r="AZ17" s="73"/>
      <c r="BA17" s="73">
        <v>5.0</v>
      </c>
      <c r="BB17" s="73">
        <v>-2.0</v>
      </c>
      <c r="BC17" s="73">
        <v>5.0</v>
      </c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4"/>
      <c r="BU17" s="74"/>
      <c r="BV17" s="73"/>
      <c r="BW17" s="73"/>
      <c r="BX17" s="73"/>
      <c r="BY17" s="73"/>
      <c r="BZ17" s="73"/>
      <c r="CA17" s="73"/>
      <c r="CB17" s="21"/>
    </row>
    <row r="18">
      <c r="A18" s="18" t="s">
        <v>17</v>
      </c>
      <c r="B18" s="21">
        <v>3.0</v>
      </c>
      <c r="C18" s="21">
        <v>-4.0</v>
      </c>
      <c r="D18" s="21">
        <v>5.0</v>
      </c>
      <c r="E18" s="21">
        <v>5.0</v>
      </c>
      <c r="F18" s="21">
        <v>5.0</v>
      </c>
      <c r="G18" s="21"/>
      <c r="H18" s="21"/>
      <c r="I18" s="21">
        <v>1.0</v>
      </c>
      <c r="J18" s="21"/>
      <c r="K18" s="67"/>
      <c r="L18" s="68">
        <v>1.0</v>
      </c>
      <c r="M18" s="68"/>
      <c r="N18" s="21">
        <v>5.0</v>
      </c>
      <c r="O18" s="67"/>
      <c r="P18" s="67">
        <v>-2.0</v>
      </c>
      <c r="Q18" s="68"/>
      <c r="R18" s="75"/>
      <c r="S18" s="75">
        <v>3.0</v>
      </c>
      <c r="T18" s="69">
        <v>6.0</v>
      </c>
      <c r="U18" s="70">
        <v>5.0</v>
      </c>
      <c r="V18" s="70"/>
      <c r="W18" s="70"/>
      <c r="X18" s="69">
        <v>3.0</v>
      </c>
      <c r="Y18" s="72">
        <v>3.0</v>
      </c>
      <c r="Z18" s="72"/>
      <c r="AA18" s="72"/>
      <c r="AB18" s="74">
        <v>6.0</v>
      </c>
      <c r="AC18" s="74">
        <v>3.0</v>
      </c>
      <c r="AD18" s="74">
        <v>6.0</v>
      </c>
      <c r="AE18" s="73">
        <v>10.0</v>
      </c>
      <c r="AF18" s="73"/>
      <c r="AG18" s="74"/>
      <c r="AH18" s="74">
        <v>-2.0</v>
      </c>
      <c r="AI18" s="74"/>
      <c r="AJ18" s="74"/>
      <c r="AK18" s="74"/>
      <c r="AL18" s="73"/>
      <c r="AM18" s="74"/>
      <c r="AN18" s="74"/>
      <c r="AO18" s="73"/>
      <c r="AP18" s="74"/>
      <c r="AQ18" s="74"/>
      <c r="AR18" s="69"/>
      <c r="AS18" s="74"/>
      <c r="AT18" s="74"/>
      <c r="AU18" s="74">
        <v>-4.0</v>
      </c>
      <c r="AV18" s="74">
        <v>3.0</v>
      </c>
      <c r="AW18" s="74"/>
      <c r="AX18" s="74">
        <v>3.0</v>
      </c>
      <c r="AY18" s="74"/>
      <c r="AZ18" s="74"/>
      <c r="BA18" s="73">
        <v>-2.0</v>
      </c>
      <c r="BB18" s="73"/>
      <c r="BC18" s="73">
        <v>-4.0</v>
      </c>
      <c r="BD18" s="73"/>
      <c r="BE18" s="73"/>
      <c r="BF18" s="73"/>
      <c r="BG18" s="73"/>
      <c r="BH18" s="73"/>
      <c r="BI18" s="74"/>
      <c r="BJ18" s="74"/>
      <c r="BK18" s="73"/>
      <c r="BL18" s="73"/>
      <c r="BM18" s="73"/>
      <c r="BN18" s="73"/>
      <c r="BO18" s="73"/>
      <c r="BP18" s="73"/>
      <c r="BQ18" s="73"/>
      <c r="BR18" s="73"/>
      <c r="BS18" s="73"/>
      <c r="BT18" s="74"/>
      <c r="BU18" s="74"/>
      <c r="BV18" s="74"/>
      <c r="BW18" s="73"/>
      <c r="BX18" s="73"/>
      <c r="BY18" s="73"/>
      <c r="BZ18" s="73"/>
      <c r="CA18" s="73"/>
      <c r="CB18" s="21"/>
    </row>
    <row r="19">
      <c r="A19" s="18" t="s">
        <v>18</v>
      </c>
      <c r="B19" s="21">
        <v>2.0</v>
      </c>
      <c r="C19" s="21">
        <v>7.0</v>
      </c>
      <c r="D19" s="21">
        <v>8.0</v>
      </c>
      <c r="E19" s="21">
        <v>8.0</v>
      </c>
      <c r="F19" s="21"/>
      <c r="G19" s="21">
        <v>2.0</v>
      </c>
      <c r="H19" s="21"/>
      <c r="I19" s="21">
        <v>1.0</v>
      </c>
      <c r="J19" s="77"/>
      <c r="K19" s="68"/>
      <c r="L19" s="68">
        <v>1.0</v>
      </c>
      <c r="M19" s="68"/>
      <c r="N19" s="21">
        <v>1.0</v>
      </c>
      <c r="O19" s="67"/>
      <c r="P19" s="67"/>
      <c r="Q19" s="68">
        <v>1.0</v>
      </c>
      <c r="R19" s="21"/>
      <c r="S19" s="21">
        <v>2.0</v>
      </c>
      <c r="T19" s="76">
        <v>2.0</v>
      </c>
      <c r="U19" s="70"/>
      <c r="V19" s="70">
        <v>2.0</v>
      </c>
      <c r="W19" s="70">
        <v>2.0</v>
      </c>
      <c r="X19" s="76"/>
      <c r="Y19" s="72"/>
      <c r="Z19" s="72"/>
      <c r="AA19" s="72">
        <v>1.0</v>
      </c>
      <c r="AB19" s="73">
        <v>10.0</v>
      </c>
      <c r="AC19" s="74"/>
      <c r="AD19" s="74"/>
      <c r="AE19" s="73"/>
      <c r="AF19" s="73"/>
      <c r="AG19" s="74"/>
      <c r="AH19" s="74"/>
      <c r="AI19" s="74">
        <v>2.0</v>
      </c>
      <c r="AJ19" s="74">
        <v>5.0</v>
      </c>
      <c r="AK19" s="74">
        <v>8.0</v>
      </c>
      <c r="AL19" s="73"/>
      <c r="AM19" s="74"/>
      <c r="AN19" s="74">
        <v>2.0</v>
      </c>
      <c r="AO19" s="74">
        <v>1.0</v>
      </c>
      <c r="AP19" s="74">
        <v>1.0</v>
      </c>
      <c r="AQ19" s="74">
        <v>2.0</v>
      </c>
      <c r="AR19" s="76"/>
      <c r="AS19" s="73"/>
      <c r="AT19" s="73"/>
      <c r="AU19" s="73">
        <v>2.0</v>
      </c>
      <c r="AV19" s="73">
        <v>2.0</v>
      </c>
      <c r="AW19" s="73">
        <v>2.0</v>
      </c>
      <c r="AX19" s="73">
        <v>2.0</v>
      </c>
      <c r="AY19" s="73"/>
      <c r="AZ19" s="73"/>
      <c r="BA19" s="73">
        <v>7.0</v>
      </c>
      <c r="BB19" s="73"/>
      <c r="BC19" s="73">
        <v>2.0</v>
      </c>
      <c r="BD19" s="73"/>
      <c r="BE19" s="73"/>
      <c r="BF19" s="73"/>
      <c r="BG19" s="73"/>
      <c r="BH19" s="73"/>
      <c r="BI19" s="74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4"/>
      <c r="BV19" s="74"/>
      <c r="BW19" s="73"/>
      <c r="BX19" s="73"/>
      <c r="BY19" s="73"/>
      <c r="BZ19" s="73"/>
      <c r="CA19" s="73"/>
      <c r="CB19" s="21"/>
    </row>
    <row r="20">
      <c r="A20" s="78"/>
      <c r="B20" s="79"/>
      <c r="C20" s="79"/>
      <c r="D20" s="79"/>
      <c r="E20" s="79"/>
      <c r="F20" s="79"/>
      <c r="G20" s="79"/>
      <c r="H20" s="79"/>
      <c r="I20" s="79"/>
      <c r="J20" s="79"/>
      <c r="K20" s="80"/>
      <c r="L20" s="80"/>
      <c r="M20" s="80"/>
      <c r="N20" s="79"/>
      <c r="O20" s="81"/>
      <c r="P20" s="81"/>
      <c r="Q20" s="82"/>
      <c r="R20" s="79"/>
      <c r="S20" s="79"/>
      <c r="T20" s="83"/>
      <c r="U20" s="84"/>
      <c r="V20" s="85"/>
      <c r="W20" s="85"/>
      <c r="X20" s="83"/>
      <c r="Y20" s="86"/>
      <c r="Z20" s="87"/>
      <c r="AA20" s="87"/>
      <c r="AB20" s="88"/>
      <c r="AC20" s="89"/>
      <c r="AD20" s="89"/>
      <c r="AE20" s="88"/>
      <c r="AF20" s="88"/>
      <c r="AG20" s="89"/>
      <c r="AH20" s="89"/>
      <c r="AI20" s="89"/>
      <c r="AJ20" s="89"/>
      <c r="AK20" s="89"/>
      <c r="AL20" s="88"/>
      <c r="AM20" s="89"/>
      <c r="AN20" s="89"/>
      <c r="AO20" s="89"/>
      <c r="AP20" s="89"/>
      <c r="AQ20" s="89"/>
      <c r="AR20" s="83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49"/>
    </row>
    <row r="21">
      <c r="A21" s="90" t="s">
        <v>19</v>
      </c>
      <c r="B21" s="20">
        <v>53723.0</v>
      </c>
      <c r="C21" s="20">
        <v>53723.0</v>
      </c>
      <c r="D21" s="20">
        <v>209122.0</v>
      </c>
      <c r="E21" s="20">
        <v>209122.0</v>
      </c>
      <c r="F21" s="20">
        <v>18988.0</v>
      </c>
      <c r="G21" s="20">
        <v>18987.0</v>
      </c>
      <c r="H21" s="20">
        <v>18988.0</v>
      </c>
      <c r="I21" s="20">
        <v>18988.0</v>
      </c>
      <c r="J21" s="20">
        <v>18988.0</v>
      </c>
      <c r="K21" s="91">
        <v>18988.0</v>
      </c>
      <c r="L21" s="91">
        <v>6721.0</v>
      </c>
      <c r="M21" s="92">
        <v>6721.0</v>
      </c>
      <c r="N21" s="20">
        <v>6722.0</v>
      </c>
      <c r="O21" s="91">
        <v>6721.0</v>
      </c>
      <c r="P21" s="92">
        <v>6723.0</v>
      </c>
      <c r="Q21" s="91">
        <v>6721.0</v>
      </c>
      <c r="R21" s="20">
        <v>10080.0</v>
      </c>
      <c r="S21" s="93">
        <v>10082.0</v>
      </c>
      <c r="T21" s="94">
        <v>10077.0</v>
      </c>
      <c r="U21" s="84">
        <v>10081.0</v>
      </c>
      <c r="V21" s="84">
        <v>10083.0</v>
      </c>
      <c r="W21" s="84">
        <v>10087.0</v>
      </c>
      <c r="X21" s="94">
        <v>10076.0</v>
      </c>
      <c r="Y21" s="95">
        <v>36829.0</v>
      </c>
      <c r="Z21" s="95">
        <v>36829.0</v>
      </c>
      <c r="AA21" s="95">
        <v>36829.0</v>
      </c>
      <c r="AB21" s="96">
        <v>216030.0</v>
      </c>
      <c r="AC21" s="97">
        <v>2839.0</v>
      </c>
      <c r="AD21" s="97">
        <v>5678.0</v>
      </c>
      <c r="AE21" s="96">
        <v>8517.0</v>
      </c>
      <c r="AF21" s="96">
        <v>2845.0</v>
      </c>
      <c r="AG21" s="97">
        <v>5690.0</v>
      </c>
      <c r="AH21" s="97">
        <v>8535.0</v>
      </c>
      <c r="AI21" s="97">
        <v>2845.0</v>
      </c>
      <c r="AJ21" s="97">
        <v>5690.0</v>
      </c>
      <c r="AK21" s="97">
        <v>8535.0</v>
      </c>
      <c r="AL21" s="97">
        <v>2842.0</v>
      </c>
      <c r="AM21" s="97">
        <v>5684.0</v>
      </c>
      <c r="AN21" s="97">
        <v>8526.0</v>
      </c>
      <c r="AO21" s="96">
        <v>2841.0</v>
      </c>
      <c r="AP21" s="97">
        <v>5682.0</v>
      </c>
      <c r="AQ21" s="97">
        <v>8523.0</v>
      </c>
      <c r="AR21" s="94">
        <v>2846.0</v>
      </c>
      <c r="AS21" s="96">
        <v>5692.0</v>
      </c>
      <c r="AT21" s="96">
        <v>8538.0</v>
      </c>
      <c r="AU21" s="96">
        <v>9893.0</v>
      </c>
      <c r="AV21" s="96">
        <v>9772.0</v>
      </c>
      <c r="AW21" s="96">
        <v>9923.0</v>
      </c>
      <c r="AX21" s="96">
        <v>9198.0</v>
      </c>
      <c r="AY21" s="96">
        <v>9924.0</v>
      </c>
      <c r="AZ21" s="96">
        <v>9922.0</v>
      </c>
      <c r="BA21" s="96">
        <v>9919.0</v>
      </c>
      <c r="BB21" s="96">
        <v>9921.0</v>
      </c>
      <c r="BC21" s="96">
        <v>9753.0</v>
      </c>
      <c r="BD21" s="96"/>
      <c r="BE21" s="96"/>
      <c r="BF21" s="96"/>
      <c r="BG21" s="96"/>
      <c r="BH21" s="96"/>
      <c r="BI21" s="96"/>
      <c r="BJ21" s="96"/>
      <c r="BK21" s="97"/>
      <c r="BL21" s="97"/>
      <c r="BM21" s="97"/>
      <c r="BN21" s="97"/>
      <c r="BO21" s="96"/>
      <c r="BP21" s="96"/>
      <c r="BQ21" s="96"/>
      <c r="BR21" s="96"/>
      <c r="BS21" s="73"/>
      <c r="BT21" s="74"/>
      <c r="BU21" s="74"/>
      <c r="BV21" s="73"/>
      <c r="BW21" s="73"/>
      <c r="BX21" s="73"/>
      <c r="BY21" s="73"/>
      <c r="BZ21" s="73"/>
      <c r="CA21" s="73"/>
      <c r="CB21" s="21"/>
    </row>
    <row r="22">
      <c r="A22" s="18" t="s">
        <v>20</v>
      </c>
      <c r="B22" s="21">
        <v>69.0</v>
      </c>
      <c r="C22" s="21">
        <v>69.0</v>
      </c>
      <c r="D22" s="21">
        <v>267.0</v>
      </c>
      <c r="E22" s="21">
        <v>267.0</v>
      </c>
      <c r="F22" s="21">
        <v>25.0</v>
      </c>
      <c r="G22" s="21">
        <v>25.0</v>
      </c>
      <c r="H22" s="21">
        <v>25.0</v>
      </c>
      <c r="I22" s="21">
        <v>25.0</v>
      </c>
      <c r="J22" s="21">
        <v>25.0</v>
      </c>
      <c r="K22" s="98">
        <v>25.0</v>
      </c>
      <c r="L22" s="98">
        <v>9.0</v>
      </c>
      <c r="M22" s="67">
        <v>9.0</v>
      </c>
      <c r="N22" s="21">
        <v>9.0</v>
      </c>
      <c r="O22" s="98">
        <v>9.0</v>
      </c>
      <c r="P22" s="67">
        <v>9.0</v>
      </c>
      <c r="Q22" s="98">
        <v>9.0</v>
      </c>
      <c r="R22" s="49">
        <v>13.0</v>
      </c>
      <c r="S22" s="21">
        <v>13.0</v>
      </c>
      <c r="T22" s="83">
        <v>13.0</v>
      </c>
      <c r="U22" s="84">
        <v>13.0</v>
      </c>
      <c r="V22" s="70">
        <v>13.0</v>
      </c>
      <c r="W22" s="70">
        <v>13.0</v>
      </c>
      <c r="X22" s="83">
        <v>13.0</v>
      </c>
      <c r="Y22" s="72">
        <v>47.0</v>
      </c>
      <c r="Z22" s="87">
        <v>47.0</v>
      </c>
      <c r="AA22" s="87">
        <v>47.0</v>
      </c>
      <c r="AB22" s="88">
        <v>276.0</v>
      </c>
      <c r="AC22" s="89">
        <v>4.0</v>
      </c>
      <c r="AD22" s="89">
        <v>8.0</v>
      </c>
      <c r="AE22" s="89">
        <v>11.0</v>
      </c>
      <c r="AF22" s="89">
        <v>4.0</v>
      </c>
      <c r="AG22" s="89">
        <v>8.0</v>
      </c>
      <c r="AH22" s="89">
        <v>11.0</v>
      </c>
      <c r="AI22" s="89">
        <v>4.0</v>
      </c>
      <c r="AJ22" s="89">
        <v>8.0</v>
      </c>
      <c r="AK22" s="89">
        <v>11.0</v>
      </c>
      <c r="AL22" s="89">
        <v>4.0</v>
      </c>
      <c r="AM22" s="89">
        <v>8.0</v>
      </c>
      <c r="AN22" s="89">
        <v>11.0</v>
      </c>
      <c r="AO22" s="88">
        <v>4.0</v>
      </c>
      <c r="AP22" s="89">
        <v>8.0</v>
      </c>
      <c r="AQ22" s="89">
        <v>11.0</v>
      </c>
      <c r="AR22" s="83">
        <v>4.0</v>
      </c>
      <c r="AS22" s="89">
        <v>8.0</v>
      </c>
      <c r="AT22" s="89">
        <v>11.0</v>
      </c>
      <c r="AU22" s="89">
        <v>13.0</v>
      </c>
      <c r="AV22" s="89">
        <v>13.0</v>
      </c>
      <c r="AW22" s="89">
        <v>13.0</v>
      </c>
      <c r="AX22" s="89">
        <v>12.0</v>
      </c>
      <c r="AY22" s="89">
        <v>13.0</v>
      </c>
      <c r="AZ22" s="89">
        <v>13.0</v>
      </c>
      <c r="BA22" s="88">
        <v>13.0</v>
      </c>
      <c r="BB22" s="88">
        <v>13.0</v>
      </c>
      <c r="BC22" s="88">
        <v>13.0</v>
      </c>
      <c r="BD22" s="88"/>
      <c r="BE22" s="88"/>
      <c r="BF22" s="88"/>
      <c r="BG22" s="88"/>
      <c r="BH22" s="88"/>
      <c r="BI22" s="88"/>
      <c r="BJ22" s="88"/>
      <c r="BK22" s="89"/>
      <c r="BL22" s="89"/>
      <c r="BM22" s="89"/>
      <c r="BN22" s="89"/>
      <c r="BO22" s="88"/>
      <c r="BP22" s="88"/>
      <c r="BQ22" s="88"/>
      <c r="BR22" s="89"/>
      <c r="BS22" s="89"/>
      <c r="BT22" s="89"/>
      <c r="BU22" s="88"/>
      <c r="BV22" s="88"/>
      <c r="BW22" s="89"/>
      <c r="BX22" s="89"/>
      <c r="BY22" s="89"/>
      <c r="BZ22" s="89"/>
      <c r="CA22" s="89"/>
      <c r="CB22" s="21"/>
    </row>
    <row r="23">
      <c r="A23" s="18" t="s">
        <v>21</v>
      </c>
      <c r="B23" s="21">
        <v>135.0</v>
      </c>
      <c r="C23" s="21">
        <v>135.0</v>
      </c>
      <c r="D23" s="21">
        <v>523.0</v>
      </c>
      <c r="E23" s="21">
        <v>523.0</v>
      </c>
      <c r="F23" s="21">
        <v>48.0</v>
      </c>
      <c r="G23" s="21">
        <v>48.0</v>
      </c>
      <c r="H23" s="21">
        <v>48.0</v>
      </c>
      <c r="I23" s="21">
        <v>48.0</v>
      </c>
      <c r="J23" s="21">
        <v>48.0</v>
      </c>
      <c r="K23" s="68">
        <v>48.0</v>
      </c>
      <c r="L23" s="68">
        <v>17.0</v>
      </c>
      <c r="M23" s="99">
        <v>17.0</v>
      </c>
      <c r="N23" s="21">
        <v>17.0</v>
      </c>
      <c r="O23" s="67">
        <v>17.0</v>
      </c>
      <c r="P23" s="68">
        <v>17.0</v>
      </c>
      <c r="Q23" s="67">
        <v>17.0</v>
      </c>
      <c r="R23" s="75">
        <v>26.0</v>
      </c>
      <c r="S23" s="21">
        <v>26.0</v>
      </c>
      <c r="T23" s="69">
        <v>26.0</v>
      </c>
      <c r="U23" s="70">
        <v>26.0</v>
      </c>
      <c r="V23" s="70">
        <v>26.0</v>
      </c>
      <c r="W23" s="70">
        <v>26.0</v>
      </c>
      <c r="X23" s="69">
        <v>26.0</v>
      </c>
      <c r="Y23" s="72">
        <v>93.0</v>
      </c>
      <c r="Z23" s="72">
        <v>93.0</v>
      </c>
      <c r="AA23" s="72">
        <v>93.0</v>
      </c>
      <c r="AB23" s="73">
        <v>541.0</v>
      </c>
      <c r="AC23" s="74">
        <v>8.0</v>
      </c>
      <c r="AD23" s="74">
        <v>15.0</v>
      </c>
      <c r="AE23" s="73">
        <v>22.0</v>
      </c>
      <c r="AF23" s="73">
        <v>8.0</v>
      </c>
      <c r="AG23" s="74">
        <v>15.0</v>
      </c>
      <c r="AH23" s="74">
        <v>22.0</v>
      </c>
      <c r="AI23" s="74">
        <v>8.0</v>
      </c>
      <c r="AJ23" s="74">
        <v>15.0</v>
      </c>
      <c r="AK23" s="74">
        <v>22.0</v>
      </c>
      <c r="AL23" s="73">
        <v>8.0</v>
      </c>
      <c r="AM23" s="73">
        <v>15.0</v>
      </c>
      <c r="AN23" s="74">
        <v>22.0</v>
      </c>
      <c r="AO23" s="73">
        <v>8.0</v>
      </c>
      <c r="AP23" s="74">
        <v>15.0</v>
      </c>
      <c r="AQ23" s="74">
        <v>22.0</v>
      </c>
      <c r="AR23" s="69">
        <v>8.0</v>
      </c>
      <c r="AS23" s="73">
        <v>15.0</v>
      </c>
      <c r="AT23" s="73">
        <v>22.0</v>
      </c>
      <c r="AU23" s="73">
        <v>25.0</v>
      </c>
      <c r="AV23" s="73">
        <v>25.0</v>
      </c>
      <c r="AW23" s="73">
        <v>25.0</v>
      </c>
      <c r="AX23" s="73">
        <v>23.0</v>
      </c>
      <c r="AY23" s="73">
        <v>25.0</v>
      </c>
      <c r="AZ23" s="73">
        <v>25.0</v>
      </c>
      <c r="BA23" s="73">
        <v>25.0</v>
      </c>
      <c r="BB23" s="73">
        <v>25.0</v>
      </c>
      <c r="BC23" s="73">
        <v>25.0</v>
      </c>
      <c r="BD23" s="73"/>
      <c r="BE23" s="73"/>
      <c r="BF23" s="74"/>
      <c r="BG23" s="74"/>
      <c r="BH23" s="74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4"/>
      <c r="BY23" s="74"/>
      <c r="BZ23" s="74"/>
      <c r="CA23" s="74"/>
      <c r="CB23" s="21"/>
    </row>
    <row r="24" ht="6.0" customHeight="1">
      <c r="A24" s="100"/>
      <c r="B24" s="101"/>
      <c r="C24" s="101"/>
      <c r="D24" s="101"/>
      <c r="E24" s="101"/>
      <c r="F24" s="101"/>
      <c r="G24" s="101"/>
      <c r="H24" s="102"/>
      <c r="I24" s="101"/>
      <c r="J24" s="101"/>
      <c r="K24" s="103"/>
      <c r="L24" s="103"/>
      <c r="M24" s="104"/>
      <c r="N24" s="101"/>
      <c r="O24" s="105"/>
      <c r="P24" s="103"/>
      <c r="Q24" s="105"/>
      <c r="R24" s="101"/>
      <c r="S24" s="102"/>
      <c r="T24" s="102"/>
      <c r="U24" s="101"/>
      <c r="V24" s="101"/>
      <c r="W24" s="101"/>
      <c r="X24" s="102"/>
      <c r="Y24" s="106"/>
      <c r="Z24" s="106"/>
      <c r="AA24" s="106"/>
      <c r="AB24" s="102"/>
      <c r="AC24" s="107"/>
      <c r="AD24" s="101"/>
      <c r="AE24" s="102"/>
      <c r="AF24" s="102"/>
      <c r="AG24" s="101"/>
      <c r="AH24" s="101"/>
      <c r="AI24" s="101"/>
      <c r="AJ24" s="101"/>
      <c r="AK24" s="101"/>
      <c r="AL24" s="102"/>
      <c r="AM24" s="102"/>
      <c r="AN24" s="101"/>
      <c r="AO24" s="102"/>
      <c r="AP24" s="101"/>
      <c r="AQ24" s="101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8"/>
      <c r="BC24" s="102"/>
      <c r="BD24" s="102"/>
      <c r="BE24" s="102"/>
      <c r="BF24" s="101"/>
      <c r="BG24" s="101"/>
      <c r="BH24" s="101"/>
      <c r="BI24" s="108"/>
      <c r="BJ24" s="102"/>
      <c r="BK24" s="102"/>
      <c r="BL24" s="102"/>
      <c r="BM24" s="102"/>
      <c r="BN24" s="102"/>
      <c r="BO24" s="102"/>
      <c r="BP24" s="102"/>
      <c r="BQ24" s="102"/>
      <c r="BR24" s="102"/>
      <c r="BS24" s="108"/>
      <c r="BT24" s="108"/>
      <c r="BU24" s="108"/>
      <c r="BV24" s="108"/>
      <c r="BW24" s="108"/>
      <c r="BX24" s="107"/>
      <c r="BY24" s="107"/>
      <c r="BZ24" s="107"/>
      <c r="CA24" s="107"/>
      <c r="CB24" s="107"/>
    </row>
    <row r="25">
      <c r="A25" s="18" t="s">
        <v>22</v>
      </c>
      <c r="B25" s="21">
        <v>3781.0</v>
      </c>
      <c r="C25" s="21">
        <v>3781.0</v>
      </c>
      <c r="D25" s="21">
        <v>15124.0</v>
      </c>
      <c r="E25" s="21">
        <v>15124.0</v>
      </c>
      <c r="F25" s="21">
        <v>1553.0</v>
      </c>
      <c r="G25" s="75">
        <v>1553.0</v>
      </c>
      <c r="H25" s="75">
        <v>1553.0</v>
      </c>
      <c r="I25" s="21">
        <v>1553.0</v>
      </c>
      <c r="J25" s="21">
        <v>1553.0</v>
      </c>
      <c r="K25" s="67">
        <v>1553.0</v>
      </c>
      <c r="L25" s="67">
        <v>678.0</v>
      </c>
      <c r="M25" s="67">
        <v>678.0</v>
      </c>
      <c r="N25" s="75">
        <v>1071.0</v>
      </c>
      <c r="O25" s="67">
        <v>911.0</v>
      </c>
      <c r="P25" s="68">
        <v>1028.0</v>
      </c>
      <c r="Q25" s="68">
        <v>780.0</v>
      </c>
      <c r="R25" s="21">
        <v>1424.0</v>
      </c>
      <c r="S25" s="75">
        <v>1458.0</v>
      </c>
      <c r="T25" s="69">
        <v>1479.0</v>
      </c>
      <c r="U25" s="70">
        <v>1727.0</v>
      </c>
      <c r="V25" s="70">
        <v>1506.0</v>
      </c>
      <c r="W25" s="70">
        <v>1813.0</v>
      </c>
      <c r="X25" s="69">
        <v>1738.0</v>
      </c>
      <c r="Y25" s="72">
        <v>2372.0</v>
      </c>
      <c r="Z25" s="109">
        <v>2372.0</v>
      </c>
      <c r="AA25" s="72">
        <v>2372.0</v>
      </c>
      <c r="AB25" s="74">
        <v>14232.0</v>
      </c>
      <c r="AC25" s="73">
        <v>224.0</v>
      </c>
      <c r="AD25" s="74">
        <v>448.0</v>
      </c>
      <c r="AE25" s="74">
        <v>672.0</v>
      </c>
      <c r="AF25" s="74">
        <v>177.0</v>
      </c>
      <c r="AG25" s="74">
        <v>354.0</v>
      </c>
      <c r="AH25" s="74">
        <v>531.0</v>
      </c>
      <c r="AI25" s="74">
        <v>272.0</v>
      </c>
      <c r="AJ25" s="74">
        <v>544.0</v>
      </c>
      <c r="AK25" s="74">
        <v>816.0</v>
      </c>
      <c r="AL25" s="74">
        <v>172.0</v>
      </c>
      <c r="AM25" s="74">
        <v>344.0</v>
      </c>
      <c r="AN25" s="74">
        <v>516.0</v>
      </c>
      <c r="AO25" s="74">
        <v>351.0</v>
      </c>
      <c r="AP25" s="74">
        <v>702.0</v>
      </c>
      <c r="AQ25" s="73">
        <v>1053.0</v>
      </c>
      <c r="AR25" s="69">
        <v>227.0</v>
      </c>
      <c r="AS25" s="74">
        <v>454.0</v>
      </c>
      <c r="AT25" s="74">
        <v>681.0</v>
      </c>
      <c r="AU25" s="74"/>
      <c r="AV25" s="74"/>
      <c r="AW25" s="74"/>
      <c r="AX25" s="74"/>
      <c r="AY25" s="74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5"/>
    </row>
    <row r="26">
      <c r="A26" s="110" t="s">
        <v>23</v>
      </c>
      <c r="B26" s="111">
        <v>1609.0</v>
      </c>
      <c r="C26" s="111">
        <v>1609.0</v>
      </c>
      <c r="D26" s="111">
        <v>6436.0</v>
      </c>
      <c r="E26" s="111">
        <v>6436.0</v>
      </c>
      <c r="F26" s="111">
        <v>621.0</v>
      </c>
      <c r="G26" s="111">
        <v>621.0</v>
      </c>
      <c r="H26" s="111">
        <v>621.0</v>
      </c>
      <c r="I26" s="111">
        <v>621.0</v>
      </c>
      <c r="J26" s="111">
        <v>621.0</v>
      </c>
      <c r="K26" s="112">
        <v>621.0</v>
      </c>
      <c r="L26" s="112">
        <v>22.0</v>
      </c>
      <c r="M26" s="112">
        <v>22.0</v>
      </c>
      <c r="N26" s="113">
        <v>173.0</v>
      </c>
      <c r="O26" s="112">
        <v>65.0</v>
      </c>
      <c r="P26" s="114">
        <v>73.0</v>
      </c>
      <c r="Q26" s="112">
        <v>25.0</v>
      </c>
      <c r="R26" s="113">
        <v>238.0</v>
      </c>
      <c r="S26" s="113">
        <v>31.0</v>
      </c>
      <c r="T26" s="115">
        <v>154.0</v>
      </c>
      <c r="U26" s="116">
        <v>278.0</v>
      </c>
      <c r="V26" s="116">
        <v>157.0</v>
      </c>
      <c r="W26" s="116">
        <v>324.0</v>
      </c>
      <c r="X26" s="115">
        <v>311.0</v>
      </c>
      <c r="Y26" s="87"/>
      <c r="Z26" s="117"/>
      <c r="AA26" s="87"/>
      <c r="AB26" s="89"/>
      <c r="AC26" s="88"/>
      <c r="AD26" s="74" t="s">
        <v>182</v>
      </c>
      <c r="AE26" s="74" t="s">
        <v>182</v>
      </c>
      <c r="AF26" s="89"/>
      <c r="AG26" s="74" t="s">
        <v>182</v>
      </c>
      <c r="AH26" s="74" t="s">
        <v>182</v>
      </c>
      <c r="AI26" s="89"/>
      <c r="AJ26" s="74" t="s">
        <v>182</v>
      </c>
      <c r="AK26" s="74" t="s">
        <v>182</v>
      </c>
      <c r="AL26" s="74"/>
      <c r="AM26" s="74" t="s">
        <v>182</v>
      </c>
      <c r="AN26" s="74" t="s">
        <v>182</v>
      </c>
      <c r="AO26" s="74"/>
      <c r="AP26" s="74" t="s">
        <v>182</v>
      </c>
      <c r="AQ26" s="73" t="s">
        <v>182</v>
      </c>
      <c r="AR26" s="69"/>
      <c r="AS26" s="74" t="s">
        <v>182</v>
      </c>
      <c r="AT26" s="74" t="s">
        <v>182</v>
      </c>
      <c r="AU26" s="89"/>
      <c r="AV26" s="89"/>
      <c r="AW26" s="89"/>
      <c r="AX26" s="89"/>
      <c r="AY26" s="89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73"/>
      <c r="BT26" s="73"/>
      <c r="BU26" s="73"/>
      <c r="BV26" s="73"/>
      <c r="BW26" s="73"/>
      <c r="BX26" s="73"/>
      <c r="BY26" s="73"/>
      <c r="BZ26" s="73"/>
      <c r="CA26" s="73"/>
      <c r="CB26" s="21"/>
    </row>
    <row r="27">
      <c r="A27" s="110" t="s">
        <v>24</v>
      </c>
      <c r="B27" s="111">
        <v>1207.0</v>
      </c>
      <c r="C27" s="111">
        <v>1207.0</v>
      </c>
      <c r="D27" s="111">
        <v>4828.0</v>
      </c>
      <c r="E27" s="111">
        <v>4828.0</v>
      </c>
      <c r="F27" s="111">
        <v>497.0</v>
      </c>
      <c r="G27" s="111">
        <v>497.0</v>
      </c>
      <c r="H27" s="111">
        <v>497.0</v>
      </c>
      <c r="I27" s="111">
        <v>497.0</v>
      </c>
      <c r="J27" s="111">
        <v>497.0</v>
      </c>
      <c r="K27" s="112">
        <v>497.0</v>
      </c>
      <c r="L27" s="112">
        <v>85.0</v>
      </c>
      <c r="M27" s="112">
        <v>85.0</v>
      </c>
      <c r="N27" s="113">
        <v>77.0</v>
      </c>
      <c r="O27" s="112">
        <v>95.0</v>
      </c>
      <c r="P27" s="112">
        <v>86.0</v>
      </c>
      <c r="Q27" s="114">
        <v>98.0</v>
      </c>
      <c r="R27" s="113">
        <v>238.0</v>
      </c>
      <c r="S27" s="111">
        <v>122.0</v>
      </c>
      <c r="T27" s="115">
        <v>154.0</v>
      </c>
      <c r="U27" s="116">
        <v>155.0</v>
      </c>
      <c r="V27" s="116">
        <v>157.0</v>
      </c>
      <c r="W27" s="116">
        <v>130.0</v>
      </c>
      <c r="X27" s="115">
        <v>125.0</v>
      </c>
      <c r="Y27" s="87">
        <v>814.0</v>
      </c>
      <c r="Z27" s="117">
        <v>814.0</v>
      </c>
      <c r="AA27" s="87">
        <v>814.0</v>
      </c>
      <c r="AB27" s="89">
        <v>4884.0</v>
      </c>
      <c r="AC27" s="88">
        <v>28.0</v>
      </c>
      <c r="AD27" s="74">
        <v>56.0</v>
      </c>
      <c r="AE27" s="74">
        <v>84.0</v>
      </c>
      <c r="AF27" s="89">
        <v>59.0</v>
      </c>
      <c r="AG27" s="74">
        <v>118.0</v>
      </c>
      <c r="AH27" s="74">
        <v>177.0</v>
      </c>
      <c r="AI27" s="89">
        <v>55.0</v>
      </c>
      <c r="AJ27" s="74">
        <v>110.0</v>
      </c>
      <c r="AK27" s="74">
        <v>165.0</v>
      </c>
      <c r="AL27" s="74">
        <v>60.0</v>
      </c>
      <c r="AM27" s="74">
        <v>120.0</v>
      </c>
      <c r="AN27" s="74">
        <v>180.0</v>
      </c>
      <c r="AO27" s="74">
        <v>41.0</v>
      </c>
      <c r="AP27" s="74">
        <v>82.0</v>
      </c>
      <c r="AQ27" s="73">
        <v>123.0</v>
      </c>
      <c r="AR27" s="69">
        <v>43.0</v>
      </c>
      <c r="AS27" s="74">
        <v>86.0</v>
      </c>
      <c r="AT27" s="74">
        <v>129.0</v>
      </c>
      <c r="AU27" s="89">
        <v>252.0</v>
      </c>
      <c r="AV27" s="89">
        <v>126.0</v>
      </c>
      <c r="AW27" s="89">
        <v>134.0</v>
      </c>
      <c r="AX27" s="89">
        <v>145.0</v>
      </c>
      <c r="AY27" s="89">
        <v>223.0</v>
      </c>
      <c r="AZ27" s="88">
        <v>375.0</v>
      </c>
      <c r="BA27" s="88">
        <v>279.0</v>
      </c>
      <c r="BB27" s="88">
        <v>225.0</v>
      </c>
      <c r="BC27" s="88">
        <v>249.0</v>
      </c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73"/>
      <c r="BT27" s="73"/>
      <c r="BU27" s="73"/>
      <c r="BV27" s="73"/>
      <c r="BW27" s="73"/>
      <c r="BX27" s="73"/>
      <c r="BY27" s="73"/>
      <c r="BZ27" s="73"/>
      <c r="CA27" s="73"/>
      <c r="CB27" s="75"/>
    </row>
    <row r="28">
      <c r="A28" s="118" t="s">
        <v>25</v>
      </c>
      <c r="B28" s="111">
        <v>11261.0</v>
      </c>
      <c r="C28" s="111">
        <v>11261.0</v>
      </c>
      <c r="D28" s="111">
        <v>45044.0</v>
      </c>
      <c r="E28" s="111">
        <v>45044.0</v>
      </c>
      <c r="F28" s="111">
        <v>3912.0</v>
      </c>
      <c r="G28" s="111">
        <v>3912.0</v>
      </c>
      <c r="H28" s="111">
        <v>3912.0</v>
      </c>
      <c r="I28" s="111">
        <v>3912.0</v>
      </c>
      <c r="J28" s="111">
        <v>3912.0</v>
      </c>
      <c r="K28" s="112">
        <v>3912.0</v>
      </c>
      <c r="L28" s="112"/>
      <c r="M28" s="112"/>
      <c r="N28" s="113"/>
      <c r="O28" s="112"/>
      <c r="P28" s="112"/>
      <c r="Q28" s="112"/>
      <c r="R28" s="111">
        <v>356.0</v>
      </c>
      <c r="S28" s="111"/>
      <c r="T28" s="115"/>
      <c r="U28" s="116"/>
      <c r="V28" s="116"/>
      <c r="W28" s="116"/>
      <c r="X28" s="115"/>
      <c r="Y28" s="87">
        <v>6776.0</v>
      </c>
      <c r="Z28" s="117">
        <v>6776.0</v>
      </c>
      <c r="AA28" s="87">
        <v>6776.0</v>
      </c>
      <c r="AB28" s="89">
        <v>40656.0</v>
      </c>
      <c r="AC28" s="88"/>
      <c r="AD28" s="74" t="s">
        <v>182</v>
      </c>
      <c r="AE28" s="74" t="s">
        <v>182</v>
      </c>
      <c r="AF28" s="89"/>
      <c r="AG28" s="74" t="s">
        <v>182</v>
      </c>
      <c r="AH28" s="74" t="s">
        <v>182</v>
      </c>
      <c r="AI28" s="89"/>
      <c r="AJ28" s="74" t="s">
        <v>182</v>
      </c>
      <c r="AK28" s="74" t="s">
        <v>182</v>
      </c>
      <c r="AL28" s="74">
        <v>356.0</v>
      </c>
      <c r="AM28" s="74">
        <v>712.0</v>
      </c>
      <c r="AN28" s="74">
        <v>1068.0</v>
      </c>
      <c r="AO28" s="74"/>
      <c r="AP28" s="74" t="s">
        <v>182</v>
      </c>
      <c r="AQ28" s="73" t="s">
        <v>182</v>
      </c>
      <c r="AR28" s="69"/>
      <c r="AS28" s="74" t="s">
        <v>182</v>
      </c>
      <c r="AT28" s="74" t="s">
        <v>182</v>
      </c>
      <c r="AU28" s="89"/>
      <c r="AV28" s="89"/>
      <c r="AW28" s="89"/>
      <c r="AX28" s="89"/>
      <c r="AY28" s="89"/>
      <c r="AZ28" s="88">
        <v>333.0</v>
      </c>
      <c r="BA28" s="88"/>
      <c r="BB28" s="88">
        <v>270.0</v>
      </c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73"/>
      <c r="BT28" s="73"/>
      <c r="BU28" s="73"/>
      <c r="BV28" s="73"/>
      <c r="BW28" s="73"/>
      <c r="BX28" s="73"/>
      <c r="BY28" s="73"/>
      <c r="BZ28" s="73"/>
      <c r="CA28" s="73"/>
      <c r="CB28" s="21"/>
    </row>
    <row r="29">
      <c r="A29" s="118" t="s">
        <v>26</v>
      </c>
      <c r="B29" s="111">
        <v>644.0</v>
      </c>
      <c r="C29" s="111">
        <v>644.0</v>
      </c>
      <c r="D29" s="111">
        <v>1288.0</v>
      </c>
      <c r="E29" s="111">
        <v>1288.0</v>
      </c>
      <c r="F29" s="111">
        <v>311.0</v>
      </c>
      <c r="G29" s="113">
        <v>311.0</v>
      </c>
      <c r="H29" s="113">
        <v>311.0</v>
      </c>
      <c r="I29" s="111">
        <v>311.0</v>
      </c>
      <c r="J29" s="111">
        <v>311.0</v>
      </c>
      <c r="K29" s="112">
        <v>311.0</v>
      </c>
      <c r="L29" s="112">
        <v>106.0</v>
      </c>
      <c r="M29" s="112">
        <v>106.0</v>
      </c>
      <c r="N29" s="111">
        <v>192.0</v>
      </c>
      <c r="O29" s="114">
        <v>95.0</v>
      </c>
      <c r="P29" s="114">
        <v>129.0</v>
      </c>
      <c r="Q29" s="114">
        <v>122.0</v>
      </c>
      <c r="R29" s="111">
        <v>178.0</v>
      </c>
      <c r="S29" s="113">
        <v>183.0</v>
      </c>
      <c r="T29" s="115">
        <v>247.0</v>
      </c>
      <c r="U29" s="116">
        <v>309.0</v>
      </c>
      <c r="V29" s="116">
        <v>314.0</v>
      </c>
      <c r="W29" s="116">
        <v>259.0</v>
      </c>
      <c r="X29" s="115">
        <v>249.0</v>
      </c>
      <c r="Y29" s="87"/>
      <c r="Z29" s="117"/>
      <c r="AA29" s="87"/>
      <c r="AB29" s="88"/>
      <c r="AC29" s="88"/>
      <c r="AD29" s="74" t="s">
        <v>182</v>
      </c>
      <c r="AE29" s="73" t="s">
        <v>182</v>
      </c>
      <c r="AF29" s="88"/>
      <c r="AG29" s="74" t="s">
        <v>182</v>
      </c>
      <c r="AH29" s="74" t="s">
        <v>182</v>
      </c>
      <c r="AI29" s="89"/>
      <c r="AJ29" s="73" t="s">
        <v>182</v>
      </c>
      <c r="AK29" s="74" t="s">
        <v>182</v>
      </c>
      <c r="AL29" s="73"/>
      <c r="AM29" s="74" t="s">
        <v>182</v>
      </c>
      <c r="AN29" s="74" t="s">
        <v>182</v>
      </c>
      <c r="AO29" s="73"/>
      <c r="AP29" s="73" t="s">
        <v>182</v>
      </c>
      <c r="AQ29" s="73" t="s">
        <v>182</v>
      </c>
      <c r="AR29" s="69"/>
      <c r="AS29" s="74" t="s">
        <v>182</v>
      </c>
      <c r="AT29" s="74" t="s">
        <v>182</v>
      </c>
      <c r="AU29" s="89"/>
      <c r="AV29" s="89"/>
      <c r="AW29" s="89"/>
      <c r="AX29" s="89"/>
      <c r="AY29" s="89"/>
      <c r="AZ29" s="88"/>
      <c r="BA29" s="89"/>
      <c r="BB29" s="89"/>
      <c r="BC29" s="88"/>
      <c r="BD29" s="89"/>
      <c r="BE29" s="89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73"/>
      <c r="BT29" s="73"/>
      <c r="BU29" s="73"/>
      <c r="BV29" s="73"/>
      <c r="BW29" s="73"/>
      <c r="BX29" s="73"/>
      <c r="BY29" s="73"/>
      <c r="BZ29" s="73"/>
      <c r="CA29" s="73"/>
      <c r="CB29" s="75"/>
    </row>
    <row r="30">
      <c r="A30" s="118" t="s">
        <v>27</v>
      </c>
      <c r="B30" s="111">
        <v>1046.0</v>
      </c>
      <c r="C30" s="111">
        <v>1046.0</v>
      </c>
      <c r="D30" s="111">
        <v>2092.0</v>
      </c>
      <c r="E30" s="111">
        <v>2092.0</v>
      </c>
      <c r="F30" s="111">
        <v>497.0</v>
      </c>
      <c r="G30" s="111">
        <v>497.0</v>
      </c>
      <c r="H30" s="111">
        <v>497.0</v>
      </c>
      <c r="I30" s="111">
        <v>497.0</v>
      </c>
      <c r="J30" s="111">
        <v>497.0</v>
      </c>
      <c r="K30" s="112">
        <v>497.0</v>
      </c>
      <c r="L30" s="112">
        <v>170.0</v>
      </c>
      <c r="M30" s="112">
        <v>170.0</v>
      </c>
      <c r="N30" s="111">
        <v>230.0</v>
      </c>
      <c r="O30" s="112">
        <v>190.0</v>
      </c>
      <c r="P30" s="112">
        <v>215.0</v>
      </c>
      <c r="Q30" s="114">
        <v>195.0</v>
      </c>
      <c r="R30" s="111">
        <v>416.0</v>
      </c>
      <c r="S30" s="113">
        <v>243.0</v>
      </c>
      <c r="T30" s="115">
        <v>370.0</v>
      </c>
      <c r="U30" s="116">
        <v>371.0</v>
      </c>
      <c r="V30" s="116">
        <v>377.0</v>
      </c>
      <c r="W30" s="116">
        <v>324.0</v>
      </c>
      <c r="X30" s="115">
        <v>311.0</v>
      </c>
      <c r="Y30" s="117">
        <v>678.0</v>
      </c>
      <c r="Z30" s="117">
        <v>678.0</v>
      </c>
      <c r="AA30" s="117">
        <v>678.0</v>
      </c>
      <c r="AB30" s="117">
        <v>2712.0</v>
      </c>
      <c r="AC30" s="117">
        <v>91.0</v>
      </c>
      <c r="AD30" s="109">
        <v>182.0</v>
      </c>
      <c r="AE30" s="109">
        <v>273.0</v>
      </c>
      <c r="AF30" s="117">
        <v>118.0</v>
      </c>
      <c r="AG30" s="109">
        <v>236.0</v>
      </c>
      <c r="AH30" s="109">
        <v>354.0</v>
      </c>
      <c r="AI30" s="117">
        <v>109.0</v>
      </c>
      <c r="AJ30" s="109">
        <v>218.0</v>
      </c>
      <c r="AK30" s="109">
        <v>327.0</v>
      </c>
      <c r="AL30" s="109">
        <v>119.0</v>
      </c>
      <c r="AM30" s="109">
        <v>238.0</v>
      </c>
      <c r="AN30" s="109">
        <v>357.0</v>
      </c>
      <c r="AO30" s="109">
        <v>115.0</v>
      </c>
      <c r="AP30" s="109">
        <v>230.0</v>
      </c>
      <c r="AQ30" s="109">
        <v>345.0</v>
      </c>
      <c r="AR30" s="119">
        <v>114.0</v>
      </c>
      <c r="AS30" s="109">
        <v>228.0</v>
      </c>
      <c r="AT30" s="109">
        <v>342.0</v>
      </c>
      <c r="AU30" s="117">
        <v>672.0</v>
      </c>
      <c r="AV30" s="117">
        <v>630.0</v>
      </c>
      <c r="AW30" s="117">
        <v>666.0</v>
      </c>
      <c r="AX30" s="117"/>
      <c r="AY30" s="117">
        <v>712.0</v>
      </c>
      <c r="AZ30" s="117">
        <v>708.0</v>
      </c>
      <c r="BA30" s="117">
        <v>744.0</v>
      </c>
      <c r="BB30" s="117">
        <v>673.0</v>
      </c>
      <c r="BC30" s="117">
        <v>664.0</v>
      </c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09"/>
      <c r="BT30" s="109"/>
      <c r="BU30" s="109"/>
      <c r="BV30" s="109"/>
      <c r="BW30" s="109"/>
      <c r="BX30" s="109"/>
      <c r="BY30" s="109"/>
      <c r="BZ30" s="109"/>
      <c r="CA30" s="109"/>
      <c r="CB30" s="21"/>
    </row>
    <row r="31">
      <c r="A31" s="118" t="s">
        <v>28</v>
      </c>
      <c r="B31" s="111">
        <v>161.0</v>
      </c>
      <c r="C31" s="111">
        <v>161.0</v>
      </c>
      <c r="D31" s="111">
        <v>322.0</v>
      </c>
      <c r="E31" s="111">
        <v>322.0</v>
      </c>
      <c r="F31" s="111">
        <v>56.0</v>
      </c>
      <c r="G31" s="111">
        <v>56.0</v>
      </c>
      <c r="H31" s="111">
        <v>56.0</v>
      </c>
      <c r="I31" s="111">
        <v>56.0</v>
      </c>
      <c r="J31" s="111">
        <v>56.0</v>
      </c>
      <c r="K31" s="112">
        <v>56.0</v>
      </c>
      <c r="L31" s="112">
        <v>34.0</v>
      </c>
      <c r="M31" s="112">
        <v>34.0</v>
      </c>
      <c r="N31" s="111"/>
      <c r="O31" s="112"/>
      <c r="P31" s="112"/>
      <c r="Q31" s="114">
        <v>39.0</v>
      </c>
      <c r="R31" s="111"/>
      <c r="S31" s="113"/>
      <c r="T31" s="115"/>
      <c r="U31" s="116"/>
      <c r="V31" s="116">
        <v>51.0</v>
      </c>
      <c r="W31" s="116"/>
      <c r="X31" s="115"/>
      <c r="Y31" s="117">
        <v>102.0</v>
      </c>
      <c r="Z31" s="117">
        <v>102.0</v>
      </c>
      <c r="AA31" s="117">
        <v>102.0</v>
      </c>
      <c r="AB31" s="117">
        <v>408.0</v>
      </c>
      <c r="AC31" s="117"/>
      <c r="AD31" s="109" t="s">
        <v>182</v>
      </c>
      <c r="AE31" s="109" t="s">
        <v>182</v>
      </c>
      <c r="AF31" s="117"/>
      <c r="AG31" s="109" t="s">
        <v>182</v>
      </c>
      <c r="AH31" s="109" t="s">
        <v>182</v>
      </c>
      <c r="AI31" s="117">
        <v>14.0</v>
      </c>
      <c r="AJ31" s="109">
        <v>28.0</v>
      </c>
      <c r="AK31" s="109">
        <v>42.0</v>
      </c>
      <c r="AL31" s="109"/>
      <c r="AM31" s="109" t="s">
        <v>182</v>
      </c>
      <c r="AN31" s="109" t="s">
        <v>182</v>
      </c>
      <c r="AO31" s="109">
        <v>21.0</v>
      </c>
      <c r="AP31" s="109">
        <v>42.0</v>
      </c>
      <c r="AQ31" s="109">
        <v>63.0</v>
      </c>
      <c r="AR31" s="119"/>
      <c r="AS31" s="109" t="s">
        <v>182</v>
      </c>
      <c r="AT31" s="109" t="s">
        <v>182</v>
      </c>
      <c r="AU31" s="117"/>
      <c r="AV31" s="117"/>
      <c r="AW31" s="117"/>
      <c r="AX31" s="117"/>
      <c r="AY31" s="117">
        <v>72.0</v>
      </c>
      <c r="AZ31" s="117"/>
      <c r="BA31" s="117"/>
      <c r="BB31" s="117">
        <v>108.0</v>
      </c>
      <c r="BC31" s="117">
        <v>75.0</v>
      </c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09"/>
      <c r="BT31" s="109"/>
      <c r="BU31" s="109"/>
      <c r="BV31" s="109"/>
      <c r="BW31" s="109"/>
      <c r="BX31" s="109"/>
      <c r="BY31" s="109"/>
      <c r="BZ31" s="109"/>
      <c r="CA31" s="109"/>
      <c r="CB31" s="21"/>
    </row>
    <row r="32">
      <c r="A32" s="118" t="s">
        <v>29</v>
      </c>
      <c r="B32" s="111">
        <v>282.0</v>
      </c>
      <c r="C32" s="111">
        <v>282.0</v>
      </c>
      <c r="D32" s="111">
        <v>564.0</v>
      </c>
      <c r="E32" s="111">
        <v>564.0</v>
      </c>
      <c r="F32" s="111">
        <v>100.0</v>
      </c>
      <c r="G32" s="111">
        <v>100.0</v>
      </c>
      <c r="H32" s="111">
        <v>100.0</v>
      </c>
      <c r="I32" s="111">
        <v>100.0</v>
      </c>
      <c r="J32" s="111">
        <v>100.0</v>
      </c>
      <c r="K32" s="112">
        <v>100.0</v>
      </c>
      <c r="L32" s="112">
        <v>60.0</v>
      </c>
      <c r="M32" s="112">
        <v>60.0</v>
      </c>
      <c r="N32" s="111"/>
      <c r="O32" s="120"/>
      <c r="P32" s="112"/>
      <c r="Q32" s="112">
        <v>59.0</v>
      </c>
      <c r="R32" s="111"/>
      <c r="S32" s="113"/>
      <c r="T32" s="115"/>
      <c r="U32" s="116"/>
      <c r="V32" s="116">
        <v>88.0</v>
      </c>
      <c r="W32" s="116"/>
      <c r="X32" s="115"/>
      <c r="Y32" s="87">
        <v>136.0</v>
      </c>
      <c r="Z32" s="117">
        <v>136.0</v>
      </c>
      <c r="AA32" s="87">
        <v>136.0</v>
      </c>
      <c r="AB32" s="88">
        <v>544.0</v>
      </c>
      <c r="AC32" s="88"/>
      <c r="AD32" s="74" t="s">
        <v>182</v>
      </c>
      <c r="AE32" s="73" t="s">
        <v>182</v>
      </c>
      <c r="AF32" s="88"/>
      <c r="AG32" s="74" t="s">
        <v>182</v>
      </c>
      <c r="AH32" s="74" t="s">
        <v>182</v>
      </c>
      <c r="AI32" s="89">
        <v>14.0</v>
      </c>
      <c r="AJ32" s="73">
        <v>28.0</v>
      </c>
      <c r="AK32" s="74">
        <v>42.0</v>
      </c>
      <c r="AL32" s="73"/>
      <c r="AM32" s="74" t="s">
        <v>182</v>
      </c>
      <c r="AN32" s="74" t="s">
        <v>182</v>
      </c>
      <c r="AO32" s="73">
        <v>21.0</v>
      </c>
      <c r="AP32" s="73">
        <v>42.0</v>
      </c>
      <c r="AQ32" s="73">
        <v>63.0</v>
      </c>
      <c r="AR32" s="76"/>
      <c r="AS32" s="73" t="s">
        <v>182</v>
      </c>
      <c r="AT32" s="74" t="s">
        <v>182</v>
      </c>
      <c r="AU32" s="89"/>
      <c r="AV32" s="89"/>
      <c r="AW32" s="89"/>
      <c r="AX32" s="89"/>
      <c r="AY32" s="89">
        <v>72.0</v>
      </c>
      <c r="AZ32" s="88"/>
      <c r="BA32" s="88"/>
      <c r="BB32" s="88">
        <v>108.0</v>
      </c>
      <c r="BC32" s="88">
        <v>75.0</v>
      </c>
      <c r="BD32" s="88"/>
      <c r="BE32" s="88"/>
      <c r="BF32" s="88"/>
      <c r="BG32" s="88"/>
      <c r="BH32" s="88"/>
      <c r="BI32" s="88"/>
      <c r="BJ32" s="88"/>
      <c r="BK32" s="88"/>
      <c r="BL32" s="89"/>
      <c r="BM32" s="89"/>
      <c r="BN32" s="89"/>
      <c r="BO32" s="89"/>
      <c r="BP32" s="88"/>
      <c r="BQ32" s="89"/>
      <c r="BR32" s="89"/>
      <c r="BS32" s="74"/>
      <c r="BT32" s="73"/>
      <c r="BU32" s="73"/>
      <c r="BV32" s="73"/>
      <c r="BW32" s="73"/>
      <c r="BX32" s="73"/>
      <c r="BY32" s="73"/>
      <c r="BZ32" s="73"/>
      <c r="CA32" s="73"/>
      <c r="CB32" s="21"/>
    </row>
    <row r="33">
      <c r="A33" s="118" t="s">
        <v>30</v>
      </c>
      <c r="B33" s="111">
        <v>10055.0</v>
      </c>
      <c r="C33" s="111">
        <v>10055.0</v>
      </c>
      <c r="D33" s="111">
        <v>40220.0</v>
      </c>
      <c r="E33" s="111">
        <v>40220.0</v>
      </c>
      <c r="F33" s="111">
        <v>515.0</v>
      </c>
      <c r="G33" s="113">
        <v>515.0</v>
      </c>
      <c r="H33" s="113">
        <v>515.0</v>
      </c>
      <c r="I33" s="111">
        <v>515.0</v>
      </c>
      <c r="J33" s="111">
        <v>515.0</v>
      </c>
      <c r="K33" s="112">
        <v>515.0</v>
      </c>
      <c r="L33" s="112">
        <v>1322.0</v>
      </c>
      <c r="M33" s="112">
        <v>1322.0</v>
      </c>
      <c r="N33" s="111">
        <v>842.0</v>
      </c>
      <c r="O33" s="114">
        <v>1233.0</v>
      </c>
      <c r="P33" s="114">
        <v>921.0</v>
      </c>
      <c r="Q33" s="112">
        <v>1033.0</v>
      </c>
      <c r="R33" s="113">
        <v>1317.0</v>
      </c>
      <c r="S33" s="113">
        <v>1774.0</v>
      </c>
      <c r="T33" s="115">
        <v>1959.0</v>
      </c>
      <c r="U33" s="116">
        <v>1357.0</v>
      </c>
      <c r="V33" s="116">
        <v>1380.0</v>
      </c>
      <c r="W33" s="116">
        <v>1269.0</v>
      </c>
      <c r="X33" s="115">
        <v>1217.0</v>
      </c>
      <c r="Y33" s="117">
        <v>7047.0</v>
      </c>
      <c r="Z33" s="117">
        <v>7047.0</v>
      </c>
      <c r="AA33" s="117">
        <v>7047.0</v>
      </c>
      <c r="AB33" s="117">
        <v>42282.0</v>
      </c>
      <c r="AC33" s="117">
        <v>559.0</v>
      </c>
      <c r="AD33" s="109">
        <v>1118.0</v>
      </c>
      <c r="AE33" s="109">
        <v>1677.0</v>
      </c>
      <c r="AF33" s="117">
        <v>632.0</v>
      </c>
      <c r="AG33" s="109">
        <v>1264.0</v>
      </c>
      <c r="AH33" s="109">
        <v>1896.0</v>
      </c>
      <c r="AI33" s="117">
        <v>585.0</v>
      </c>
      <c r="AJ33" s="109">
        <v>1170.0</v>
      </c>
      <c r="AK33" s="109">
        <v>1755.0</v>
      </c>
      <c r="AL33" s="109">
        <v>593.0</v>
      </c>
      <c r="AM33" s="109">
        <v>1186.0</v>
      </c>
      <c r="AN33" s="109">
        <v>1779.0</v>
      </c>
      <c r="AO33" s="109">
        <v>607.0</v>
      </c>
      <c r="AP33" s="109">
        <v>1214.0</v>
      </c>
      <c r="AQ33" s="109">
        <v>1821.0</v>
      </c>
      <c r="AR33" s="119">
        <v>509.0</v>
      </c>
      <c r="AS33" s="109">
        <v>1018.0</v>
      </c>
      <c r="AT33" s="109">
        <v>1527.0</v>
      </c>
      <c r="AU33" s="117">
        <v>2352.0</v>
      </c>
      <c r="AV33" s="117">
        <v>2433.0</v>
      </c>
      <c r="AW33" s="117">
        <v>2483.0</v>
      </c>
      <c r="AX33" s="117">
        <v>2797.0</v>
      </c>
      <c r="AY33" s="117">
        <v>2581.0</v>
      </c>
      <c r="AZ33" s="117">
        <v>2414.0</v>
      </c>
      <c r="BA33" s="117">
        <v>2697.0</v>
      </c>
      <c r="BB33" s="117">
        <v>2512.0</v>
      </c>
      <c r="BC33" s="117">
        <v>2407.0</v>
      </c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09"/>
      <c r="BT33" s="109"/>
      <c r="BU33" s="109"/>
      <c r="BV33" s="109"/>
      <c r="BW33" s="109"/>
      <c r="BX33" s="109"/>
      <c r="BY33" s="109"/>
      <c r="BZ33" s="109"/>
      <c r="CA33" s="109"/>
      <c r="CB33" s="21"/>
    </row>
    <row r="34">
      <c r="A34" s="118" t="s">
        <v>31</v>
      </c>
      <c r="B34" s="111">
        <v>644.0</v>
      </c>
      <c r="C34" s="111">
        <v>644.0</v>
      </c>
      <c r="D34" s="111">
        <v>2576.0</v>
      </c>
      <c r="E34" s="111">
        <v>2576.0</v>
      </c>
      <c r="F34" s="111">
        <v>218.0</v>
      </c>
      <c r="G34" s="111">
        <v>217.0</v>
      </c>
      <c r="H34" s="111">
        <v>218.0</v>
      </c>
      <c r="I34" s="111">
        <v>218.0</v>
      </c>
      <c r="J34" s="111">
        <v>218.0</v>
      </c>
      <c r="K34" s="112">
        <v>218.0</v>
      </c>
      <c r="L34" s="112">
        <v>85.0</v>
      </c>
      <c r="M34" s="112">
        <v>85.0</v>
      </c>
      <c r="N34" s="111">
        <v>46.0</v>
      </c>
      <c r="O34" s="114">
        <v>57.0</v>
      </c>
      <c r="P34" s="112">
        <v>52.0</v>
      </c>
      <c r="Q34" s="112">
        <v>88.0</v>
      </c>
      <c r="R34" s="111">
        <v>131.0</v>
      </c>
      <c r="S34" s="113">
        <v>122.0</v>
      </c>
      <c r="T34" s="115">
        <v>93.0</v>
      </c>
      <c r="U34" s="116">
        <v>112.0</v>
      </c>
      <c r="V34" s="116">
        <v>126.0</v>
      </c>
      <c r="W34" s="116">
        <v>78.0</v>
      </c>
      <c r="X34" s="115">
        <v>75.0</v>
      </c>
      <c r="Y34" s="117">
        <v>407.0</v>
      </c>
      <c r="Z34" s="117">
        <v>407.0</v>
      </c>
      <c r="AA34" s="117">
        <v>407.0</v>
      </c>
      <c r="AB34" s="117">
        <v>2442.0</v>
      </c>
      <c r="AC34" s="117">
        <v>21.0</v>
      </c>
      <c r="AD34" s="109">
        <v>42.0</v>
      </c>
      <c r="AE34" s="109">
        <v>63.0</v>
      </c>
      <c r="AF34" s="117">
        <v>30.0</v>
      </c>
      <c r="AG34" s="109">
        <v>60.0</v>
      </c>
      <c r="AH34" s="109">
        <v>90.0</v>
      </c>
      <c r="AI34" s="117">
        <v>28.0</v>
      </c>
      <c r="AJ34" s="109">
        <v>56.0</v>
      </c>
      <c r="AK34" s="109">
        <v>84.0</v>
      </c>
      <c r="AL34" s="109">
        <v>30.0</v>
      </c>
      <c r="AM34" s="109">
        <v>60.0</v>
      </c>
      <c r="AN34" s="109">
        <v>90.0</v>
      </c>
      <c r="AO34" s="109">
        <v>34.0</v>
      </c>
      <c r="AP34" s="109">
        <v>68.0</v>
      </c>
      <c r="AQ34" s="109">
        <v>102.0</v>
      </c>
      <c r="AR34" s="119">
        <v>22.0</v>
      </c>
      <c r="AS34" s="109">
        <v>44.0</v>
      </c>
      <c r="AT34" s="109">
        <v>66.0</v>
      </c>
      <c r="AU34" s="117">
        <v>84.0</v>
      </c>
      <c r="AV34" s="117">
        <v>68.0</v>
      </c>
      <c r="AW34" s="117">
        <v>178.0</v>
      </c>
      <c r="AX34" s="117">
        <v>78.0</v>
      </c>
      <c r="AY34" s="117">
        <v>112.0</v>
      </c>
      <c r="AZ34" s="117">
        <v>105.0</v>
      </c>
      <c r="BA34" s="117">
        <v>93.0</v>
      </c>
      <c r="BB34" s="117">
        <v>113.0</v>
      </c>
      <c r="BC34" s="117">
        <v>83.0</v>
      </c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09"/>
      <c r="BT34" s="109"/>
      <c r="BU34" s="109"/>
      <c r="BV34" s="109"/>
      <c r="BW34" s="109"/>
      <c r="BX34" s="109"/>
      <c r="BY34" s="109"/>
      <c r="BZ34" s="109"/>
      <c r="CA34" s="109"/>
      <c r="CB34" s="21"/>
    </row>
    <row r="35">
      <c r="A35" s="118" t="s">
        <v>32</v>
      </c>
      <c r="B35" s="111">
        <v>14076.0</v>
      </c>
      <c r="C35" s="111">
        <v>14076.0</v>
      </c>
      <c r="D35" s="111">
        <v>56304.0</v>
      </c>
      <c r="E35" s="111">
        <v>56304.0</v>
      </c>
      <c r="F35" s="111">
        <v>5588.0</v>
      </c>
      <c r="G35" s="111">
        <v>5588.0</v>
      </c>
      <c r="H35" s="111">
        <v>5588.0</v>
      </c>
      <c r="I35" s="121">
        <v>5588.0</v>
      </c>
      <c r="J35" s="111">
        <v>5588.0</v>
      </c>
      <c r="K35" s="112">
        <v>5588.0</v>
      </c>
      <c r="L35" s="112">
        <v>2542.0</v>
      </c>
      <c r="M35" s="112">
        <v>2542.0</v>
      </c>
      <c r="N35" s="111">
        <v>1912.0</v>
      </c>
      <c r="O35" s="114">
        <v>1707.0</v>
      </c>
      <c r="P35" s="112">
        <v>2141.0</v>
      </c>
      <c r="Q35" s="112">
        <v>2437.0</v>
      </c>
      <c r="R35" s="113">
        <v>2966.0</v>
      </c>
      <c r="S35" s="111">
        <v>3645.0</v>
      </c>
      <c r="T35" s="115">
        <v>3080.0</v>
      </c>
      <c r="U35" s="116">
        <v>3084.0</v>
      </c>
      <c r="V35" s="116">
        <v>3136.0</v>
      </c>
      <c r="W35" s="116">
        <v>2598.0</v>
      </c>
      <c r="X35" s="115">
        <v>2483.0</v>
      </c>
      <c r="Y35" s="117">
        <v>10164.0</v>
      </c>
      <c r="Z35" s="117">
        <v>10164.0</v>
      </c>
      <c r="AA35" s="87">
        <v>10164.0</v>
      </c>
      <c r="AB35" s="88">
        <v>60984.0</v>
      </c>
      <c r="AC35" s="88">
        <v>768.0</v>
      </c>
      <c r="AD35" s="74">
        <v>1536.0</v>
      </c>
      <c r="AE35" s="74">
        <v>2304.0</v>
      </c>
      <c r="AF35" s="89">
        <v>1028.0</v>
      </c>
      <c r="AG35" s="74">
        <v>2056.0</v>
      </c>
      <c r="AH35" s="74">
        <v>3084.0</v>
      </c>
      <c r="AI35" s="88">
        <v>1019.0</v>
      </c>
      <c r="AJ35" s="73">
        <v>2038.0</v>
      </c>
      <c r="AK35" s="73">
        <v>3057.0</v>
      </c>
      <c r="AL35" s="73">
        <v>949.0</v>
      </c>
      <c r="AM35" s="74">
        <v>1898.0</v>
      </c>
      <c r="AN35" s="74">
        <v>2847.0</v>
      </c>
      <c r="AO35" s="73">
        <v>945.0</v>
      </c>
      <c r="AP35" s="73">
        <v>1890.0</v>
      </c>
      <c r="AQ35" s="73">
        <v>2835.0</v>
      </c>
      <c r="AR35" s="69">
        <v>707.0</v>
      </c>
      <c r="AS35" s="73">
        <v>1414.0</v>
      </c>
      <c r="AT35" s="74">
        <v>2121.0</v>
      </c>
      <c r="AU35" s="89">
        <v>3359.0</v>
      </c>
      <c r="AV35" s="89">
        <v>3775.0</v>
      </c>
      <c r="AW35" s="89">
        <v>3547.0</v>
      </c>
      <c r="AX35" s="89">
        <v>4051.0</v>
      </c>
      <c r="AY35" s="89">
        <v>3560.0</v>
      </c>
      <c r="AZ35" s="89">
        <v>3746.0</v>
      </c>
      <c r="BA35" s="88">
        <v>3720.0</v>
      </c>
      <c r="BB35" s="88">
        <v>3768.0</v>
      </c>
      <c r="BC35" s="88">
        <v>3320.0</v>
      </c>
      <c r="BD35" s="88"/>
      <c r="BE35" s="88"/>
      <c r="BF35" s="88"/>
      <c r="BG35" s="88"/>
      <c r="BH35" s="88"/>
      <c r="BI35" s="88"/>
      <c r="BJ35" s="88"/>
      <c r="BK35" s="89"/>
      <c r="BL35" s="89"/>
      <c r="BM35" s="89"/>
      <c r="BN35" s="89"/>
      <c r="BO35" s="89"/>
      <c r="BP35" s="89"/>
      <c r="BQ35" s="88"/>
      <c r="BR35" s="88"/>
      <c r="BS35" s="73"/>
      <c r="BT35" s="73"/>
      <c r="BU35" s="73"/>
      <c r="BV35" s="73"/>
      <c r="BW35" s="74"/>
      <c r="BX35" s="73"/>
      <c r="BY35" s="73"/>
      <c r="BZ35" s="73"/>
      <c r="CA35" s="73"/>
      <c r="CB35" s="122"/>
    </row>
    <row r="36">
      <c r="A36" s="118" t="s">
        <v>33</v>
      </c>
      <c r="B36" s="111">
        <v>8205.0</v>
      </c>
      <c r="C36" s="111">
        <v>8205.0</v>
      </c>
      <c r="D36" s="111">
        <v>32820.0</v>
      </c>
      <c r="E36" s="111">
        <v>32820.0</v>
      </c>
      <c r="F36" s="111">
        <v>4843.0</v>
      </c>
      <c r="G36" s="111">
        <v>4843.0</v>
      </c>
      <c r="H36" s="113">
        <v>4843.0</v>
      </c>
      <c r="I36" s="111">
        <v>4843.0</v>
      </c>
      <c r="J36" s="111">
        <v>4843.0</v>
      </c>
      <c r="K36" s="112">
        <v>4843.0</v>
      </c>
      <c r="L36" s="112">
        <v>1525.0</v>
      </c>
      <c r="M36" s="112">
        <v>1525.0</v>
      </c>
      <c r="N36" s="111">
        <v>1453.0</v>
      </c>
      <c r="O36" s="114">
        <v>1594.0</v>
      </c>
      <c r="P36" s="114">
        <v>1628.0</v>
      </c>
      <c r="Q36" s="114">
        <v>1755.0</v>
      </c>
      <c r="R36" s="113">
        <v>2373.0</v>
      </c>
      <c r="S36" s="111">
        <v>2309.0</v>
      </c>
      <c r="T36" s="115">
        <v>2341.0</v>
      </c>
      <c r="U36" s="116">
        <v>2282.0</v>
      </c>
      <c r="V36" s="116">
        <v>2383.0</v>
      </c>
      <c r="W36" s="116">
        <v>1813.0</v>
      </c>
      <c r="X36" s="115">
        <v>1738.0</v>
      </c>
      <c r="Y36" s="117">
        <v>5760.0</v>
      </c>
      <c r="Z36" s="117">
        <v>5760.0</v>
      </c>
      <c r="AA36" s="117">
        <v>5760.0</v>
      </c>
      <c r="AB36" s="117">
        <v>34560.0</v>
      </c>
      <c r="AC36" s="117"/>
      <c r="AD36" s="109" t="s">
        <v>182</v>
      </c>
      <c r="AE36" s="109" t="s">
        <v>182</v>
      </c>
      <c r="AF36" s="117"/>
      <c r="AG36" s="109" t="s">
        <v>182</v>
      </c>
      <c r="AH36" s="109" t="s">
        <v>182</v>
      </c>
      <c r="AI36" s="117"/>
      <c r="AJ36" s="109" t="s">
        <v>182</v>
      </c>
      <c r="AK36" s="109" t="s">
        <v>182</v>
      </c>
      <c r="AL36" s="109"/>
      <c r="AM36" s="109" t="s">
        <v>182</v>
      </c>
      <c r="AN36" s="109" t="s">
        <v>182</v>
      </c>
      <c r="AO36" s="109"/>
      <c r="AP36" s="109" t="s">
        <v>182</v>
      </c>
      <c r="AQ36" s="109" t="s">
        <v>182</v>
      </c>
      <c r="AR36" s="119"/>
      <c r="AS36" s="109" t="s">
        <v>182</v>
      </c>
      <c r="AT36" s="109" t="s">
        <v>182</v>
      </c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09"/>
      <c r="BT36" s="109"/>
      <c r="BU36" s="109"/>
      <c r="BV36" s="109"/>
      <c r="BW36" s="109"/>
      <c r="BX36" s="109"/>
      <c r="BY36" s="109"/>
      <c r="BZ36" s="109"/>
      <c r="CA36" s="109"/>
      <c r="CB36" s="21"/>
    </row>
    <row r="37">
      <c r="A37" s="118" t="s">
        <v>34</v>
      </c>
      <c r="B37" s="111">
        <v>145.0</v>
      </c>
      <c r="C37" s="111">
        <v>145.0</v>
      </c>
      <c r="D37" s="111">
        <v>290.0</v>
      </c>
      <c r="E37" s="111">
        <v>290.0</v>
      </c>
      <c r="F37" s="111">
        <v>50.0</v>
      </c>
      <c r="G37" s="113">
        <v>50.0</v>
      </c>
      <c r="H37" s="111">
        <v>50.0</v>
      </c>
      <c r="I37" s="121">
        <v>50.0</v>
      </c>
      <c r="J37" s="111">
        <v>50.0</v>
      </c>
      <c r="K37" s="112">
        <v>50.0</v>
      </c>
      <c r="L37" s="112">
        <v>22.0</v>
      </c>
      <c r="M37" s="112">
        <v>22.0</v>
      </c>
      <c r="N37" s="111">
        <v>12.0</v>
      </c>
      <c r="O37" s="114">
        <v>19.0</v>
      </c>
      <c r="P37" s="114">
        <v>13.0</v>
      </c>
      <c r="Q37" s="112">
        <v>25.0</v>
      </c>
      <c r="R37" s="113">
        <v>42.0</v>
      </c>
      <c r="S37" s="111">
        <v>31.0</v>
      </c>
      <c r="T37" s="115">
        <v>13.0</v>
      </c>
      <c r="U37" s="116">
        <v>31.0</v>
      </c>
      <c r="V37" s="116">
        <v>38.0</v>
      </c>
      <c r="W37" s="116">
        <v>13.0</v>
      </c>
      <c r="X37" s="115">
        <v>13.0</v>
      </c>
      <c r="Y37" s="117">
        <v>102.0</v>
      </c>
      <c r="Z37" s="117">
        <v>102.0</v>
      </c>
      <c r="AA37" s="117">
        <v>102.0</v>
      </c>
      <c r="AB37" s="117">
        <v>408.0</v>
      </c>
      <c r="AC37" s="117">
        <v>14.0</v>
      </c>
      <c r="AD37" s="109">
        <v>28.0</v>
      </c>
      <c r="AE37" s="109">
        <v>42.0</v>
      </c>
      <c r="AF37" s="117">
        <v>30.0</v>
      </c>
      <c r="AG37" s="109">
        <v>60.0</v>
      </c>
      <c r="AH37" s="109">
        <v>90.0</v>
      </c>
      <c r="AI37" s="117">
        <v>28.0</v>
      </c>
      <c r="AJ37" s="109">
        <v>56.0</v>
      </c>
      <c r="AK37" s="109">
        <v>84.0</v>
      </c>
      <c r="AL37" s="109">
        <v>42.0</v>
      </c>
      <c r="AM37" s="109">
        <v>84.0</v>
      </c>
      <c r="AN37" s="109">
        <v>126.0</v>
      </c>
      <c r="AO37" s="109">
        <v>41.0</v>
      </c>
      <c r="AP37" s="109">
        <v>82.0</v>
      </c>
      <c r="AQ37" s="109">
        <v>123.0</v>
      </c>
      <c r="AR37" s="119">
        <v>15.0</v>
      </c>
      <c r="AS37" s="109">
        <v>30.0</v>
      </c>
      <c r="AT37" s="109">
        <v>45.0</v>
      </c>
      <c r="AU37" s="117">
        <v>38.0</v>
      </c>
      <c r="AV37" s="117">
        <v>21.0</v>
      </c>
      <c r="AW37" s="117">
        <v>49.0</v>
      </c>
      <c r="AX37" s="117">
        <v>25.0</v>
      </c>
      <c r="AY37" s="117">
        <v>67.0</v>
      </c>
      <c r="AZ37" s="117">
        <v>75.0</v>
      </c>
      <c r="BA37" s="117">
        <v>42.0</v>
      </c>
      <c r="BB37" s="117">
        <v>68.0</v>
      </c>
      <c r="BC37" s="117">
        <v>38.0</v>
      </c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09"/>
      <c r="BT37" s="109"/>
      <c r="BU37" s="109"/>
      <c r="BV37" s="109"/>
      <c r="BW37" s="109"/>
      <c r="BX37" s="109"/>
      <c r="BY37" s="109"/>
      <c r="BZ37" s="109"/>
      <c r="CA37" s="109"/>
      <c r="CB37" s="122"/>
    </row>
    <row r="38">
      <c r="A38" s="123" t="s">
        <v>35</v>
      </c>
      <c r="B38" s="113">
        <v>25.0</v>
      </c>
      <c r="C38" s="111">
        <v>25.0</v>
      </c>
      <c r="D38" s="113">
        <v>50.0</v>
      </c>
      <c r="E38" s="113">
        <v>50.0</v>
      </c>
      <c r="F38" s="111">
        <v>13.0</v>
      </c>
      <c r="G38" s="111">
        <v>13.0</v>
      </c>
      <c r="H38" s="111">
        <v>13.0</v>
      </c>
      <c r="I38" s="111">
        <v>13.0</v>
      </c>
      <c r="J38" s="111">
        <v>13.0</v>
      </c>
      <c r="K38" s="112">
        <v>13.0</v>
      </c>
      <c r="L38" s="112"/>
      <c r="M38" s="112"/>
      <c r="N38" s="111"/>
      <c r="O38" s="112"/>
      <c r="P38" s="114"/>
      <c r="Q38" s="114"/>
      <c r="R38" s="113"/>
      <c r="S38" s="113"/>
      <c r="T38" s="115"/>
      <c r="U38" s="116">
        <v>99.0</v>
      </c>
      <c r="V38" s="116">
        <v>51.0</v>
      </c>
      <c r="W38" s="116"/>
      <c r="X38" s="115"/>
      <c r="Y38" s="87">
        <v>48.0</v>
      </c>
      <c r="Z38" s="117">
        <v>48.0</v>
      </c>
      <c r="AA38" s="87">
        <v>48.0</v>
      </c>
      <c r="AB38" s="87">
        <v>192.0</v>
      </c>
      <c r="AC38" s="117"/>
      <c r="AD38" s="72" t="s">
        <v>182</v>
      </c>
      <c r="AE38" s="109" t="s">
        <v>182</v>
      </c>
      <c r="AF38" s="117"/>
      <c r="AG38" s="72" t="s">
        <v>182</v>
      </c>
      <c r="AH38" s="72" t="s">
        <v>182</v>
      </c>
      <c r="AI38" s="87"/>
      <c r="AJ38" s="109" t="s">
        <v>182</v>
      </c>
      <c r="AK38" s="72" t="s">
        <v>182</v>
      </c>
      <c r="AL38" s="109"/>
      <c r="AM38" s="72" t="s">
        <v>182</v>
      </c>
      <c r="AN38" s="72" t="s">
        <v>182</v>
      </c>
      <c r="AO38" s="109">
        <v>41.0</v>
      </c>
      <c r="AP38" s="109">
        <v>82.0</v>
      </c>
      <c r="AQ38" s="109">
        <v>123.0</v>
      </c>
      <c r="AR38" s="119"/>
      <c r="AS38" s="109" t="s">
        <v>182</v>
      </c>
      <c r="AT38" s="72" t="s">
        <v>182</v>
      </c>
      <c r="AU38" s="87"/>
      <c r="AV38" s="87"/>
      <c r="AW38" s="87"/>
      <c r="AX38" s="87"/>
      <c r="AY38" s="87">
        <v>161.0</v>
      </c>
      <c r="AZ38" s="87"/>
      <c r="BA38" s="117"/>
      <c r="BB38" s="117"/>
      <c r="BC38" s="117"/>
      <c r="BD38" s="117"/>
      <c r="BE38" s="117"/>
      <c r="BF38" s="117"/>
      <c r="BG38" s="117"/>
      <c r="BH38" s="117"/>
      <c r="BI38" s="87"/>
      <c r="BJ38" s="87"/>
      <c r="BK38" s="117"/>
      <c r="BL38" s="117"/>
      <c r="BM38" s="117"/>
      <c r="BN38" s="117"/>
      <c r="BO38" s="117"/>
      <c r="BP38" s="117"/>
      <c r="BQ38" s="117"/>
      <c r="BR38" s="117"/>
      <c r="BS38" s="109"/>
      <c r="BT38" s="72"/>
      <c r="BU38" s="72"/>
      <c r="BV38" s="72"/>
      <c r="BW38" s="109"/>
      <c r="BX38" s="109"/>
      <c r="BY38" s="109"/>
      <c r="BZ38" s="109"/>
      <c r="CA38" s="109"/>
      <c r="CB38" s="75"/>
    </row>
    <row r="39">
      <c r="A39" s="123" t="s">
        <v>36</v>
      </c>
      <c r="B39" s="113">
        <v>242.0</v>
      </c>
      <c r="C39" s="111">
        <v>242.0</v>
      </c>
      <c r="D39" s="113">
        <v>484.0</v>
      </c>
      <c r="E39" s="113">
        <v>484.0</v>
      </c>
      <c r="F39" s="111">
        <v>94.0</v>
      </c>
      <c r="G39" s="111">
        <v>94.0</v>
      </c>
      <c r="H39" s="113">
        <v>94.0</v>
      </c>
      <c r="I39" s="111">
        <v>94.0</v>
      </c>
      <c r="J39" s="111">
        <v>94.0</v>
      </c>
      <c r="K39" s="112">
        <v>94.0</v>
      </c>
      <c r="L39" s="112">
        <v>26.0</v>
      </c>
      <c r="M39" s="112">
        <v>26.0</v>
      </c>
      <c r="N39" s="111">
        <v>46.0</v>
      </c>
      <c r="O39" s="112">
        <v>61.0</v>
      </c>
      <c r="P39" s="114">
        <v>52.0</v>
      </c>
      <c r="Q39" s="114">
        <v>30.0</v>
      </c>
      <c r="R39" s="113">
        <v>107.0</v>
      </c>
      <c r="S39" s="113">
        <v>37.0</v>
      </c>
      <c r="T39" s="115">
        <v>93.0</v>
      </c>
      <c r="U39" s="116">
        <v>75.0</v>
      </c>
      <c r="V39" s="116">
        <v>76.0</v>
      </c>
      <c r="W39" s="116"/>
      <c r="X39" s="115"/>
      <c r="Y39" s="117">
        <v>136.0</v>
      </c>
      <c r="Z39" s="117">
        <v>136.0</v>
      </c>
      <c r="AA39" s="117">
        <v>136.0</v>
      </c>
      <c r="AB39" s="117">
        <v>544.0</v>
      </c>
      <c r="AC39" s="117">
        <v>42.0</v>
      </c>
      <c r="AD39" s="109">
        <v>84.0</v>
      </c>
      <c r="AE39" s="109">
        <v>126.0</v>
      </c>
      <c r="AF39" s="117">
        <v>45.0</v>
      </c>
      <c r="AG39" s="109">
        <v>90.0</v>
      </c>
      <c r="AH39" s="109">
        <v>135.0</v>
      </c>
      <c r="AI39" s="117">
        <v>41.0</v>
      </c>
      <c r="AJ39" s="109">
        <v>82.0</v>
      </c>
      <c r="AK39" s="109">
        <v>123.0</v>
      </c>
      <c r="AL39" s="109">
        <v>36.0</v>
      </c>
      <c r="AM39" s="109">
        <v>72.0</v>
      </c>
      <c r="AN39" s="109">
        <v>108.0</v>
      </c>
      <c r="AO39" s="109">
        <v>41.0</v>
      </c>
      <c r="AP39" s="109">
        <v>82.0</v>
      </c>
      <c r="AQ39" s="109">
        <v>123.0</v>
      </c>
      <c r="AR39" s="119"/>
      <c r="AS39" s="109" t="s">
        <v>182</v>
      </c>
      <c r="AT39" s="109" t="s">
        <v>182</v>
      </c>
      <c r="AU39" s="117">
        <v>51.0</v>
      </c>
      <c r="AV39" s="117">
        <v>68.0</v>
      </c>
      <c r="AW39" s="117">
        <v>54.0</v>
      </c>
      <c r="AX39" s="117">
        <v>174.0</v>
      </c>
      <c r="AY39" s="117">
        <v>54.0</v>
      </c>
      <c r="AZ39" s="117">
        <v>125.0</v>
      </c>
      <c r="BA39" s="117">
        <v>56.0</v>
      </c>
      <c r="BB39" s="117">
        <v>54.0</v>
      </c>
      <c r="BC39" s="117">
        <v>50.0</v>
      </c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09"/>
      <c r="BT39" s="109"/>
      <c r="BU39" s="109"/>
      <c r="BV39" s="109"/>
      <c r="BW39" s="109"/>
      <c r="BX39" s="109"/>
      <c r="BY39" s="109"/>
      <c r="BZ39" s="109"/>
      <c r="CA39" s="109"/>
      <c r="CB39" s="21"/>
    </row>
    <row r="40">
      <c r="A40" s="123" t="s">
        <v>37</v>
      </c>
      <c r="B40" s="113">
        <v>145.0</v>
      </c>
      <c r="C40" s="111">
        <v>145.0</v>
      </c>
      <c r="D40" s="113">
        <v>290.0</v>
      </c>
      <c r="E40" s="113">
        <v>290.0</v>
      </c>
      <c r="F40" s="111">
        <v>50.0</v>
      </c>
      <c r="G40" s="111">
        <v>50.0</v>
      </c>
      <c r="H40" s="111">
        <v>50.0</v>
      </c>
      <c r="I40" s="111">
        <v>50.0</v>
      </c>
      <c r="J40" s="111">
        <v>50.0</v>
      </c>
      <c r="K40" s="112">
        <v>50.0</v>
      </c>
      <c r="L40" s="112">
        <v>9.0</v>
      </c>
      <c r="M40" s="112">
        <v>9.0</v>
      </c>
      <c r="N40" s="111">
        <v>69.0</v>
      </c>
      <c r="O40" s="112">
        <v>16.0</v>
      </c>
      <c r="P40" s="114">
        <v>18.0</v>
      </c>
      <c r="Q40" s="114">
        <v>10.0</v>
      </c>
      <c r="R40" s="113">
        <v>48.0</v>
      </c>
      <c r="S40" s="111">
        <v>13.0</v>
      </c>
      <c r="T40" s="115">
        <v>37.0</v>
      </c>
      <c r="U40" s="116">
        <v>50.0</v>
      </c>
      <c r="V40" s="116">
        <v>26.0</v>
      </c>
      <c r="W40" s="116">
        <v>65.0</v>
      </c>
      <c r="X40" s="115">
        <v>38.0</v>
      </c>
      <c r="Y40" s="117">
        <v>95.0</v>
      </c>
      <c r="Z40" s="117">
        <v>95.0</v>
      </c>
      <c r="AA40" s="117">
        <v>95.0</v>
      </c>
      <c r="AB40" s="117">
        <v>380.0</v>
      </c>
      <c r="AC40" s="117">
        <v>63.0</v>
      </c>
      <c r="AD40" s="109">
        <v>126.0</v>
      </c>
      <c r="AE40" s="109">
        <v>189.0</v>
      </c>
      <c r="AF40" s="117">
        <v>30.0</v>
      </c>
      <c r="AG40" s="109">
        <v>60.0</v>
      </c>
      <c r="AH40" s="109">
        <v>90.0</v>
      </c>
      <c r="AI40" s="117">
        <v>28.0</v>
      </c>
      <c r="AJ40" s="109">
        <v>56.0</v>
      </c>
      <c r="AK40" s="109">
        <v>84.0</v>
      </c>
      <c r="AL40" s="109">
        <v>24.0</v>
      </c>
      <c r="AM40" s="109">
        <v>48.0</v>
      </c>
      <c r="AN40" s="109">
        <v>72.0</v>
      </c>
      <c r="AO40" s="109">
        <v>27.0</v>
      </c>
      <c r="AP40" s="109">
        <v>54.0</v>
      </c>
      <c r="AQ40" s="109">
        <v>81.0</v>
      </c>
      <c r="AR40" s="119">
        <v>71.0</v>
      </c>
      <c r="AS40" s="109">
        <v>142.0</v>
      </c>
      <c r="AT40" s="109">
        <v>213.0</v>
      </c>
      <c r="AU40" s="117">
        <v>34.0</v>
      </c>
      <c r="AV40" s="117">
        <v>42.0</v>
      </c>
      <c r="AW40" s="117">
        <v>36.0</v>
      </c>
      <c r="AX40" s="117">
        <v>87.0</v>
      </c>
      <c r="AY40" s="117">
        <v>36.0</v>
      </c>
      <c r="AZ40" s="117">
        <v>42.0</v>
      </c>
      <c r="BA40" s="117">
        <v>38.0</v>
      </c>
      <c r="BB40" s="117">
        <v>36.0</v>
      </c>
      <c r="BC40" s="117">
        <v>34.0</v>
      </c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09"/>
      <c r="BT40" s="109"/>
      <c r="BU40" s="109"/>
      <c r="BV40" s="109"/>
      <c r="BW40" s="109"/>
      <c r="BX40" s="109"/>
      <c r="BY40" s="109"/>
      <c r="BZ40" s="109"/>
      <c r="CA40" s="109"/>
      <c r="CB40" s="21"/>
    </row>
    <row r="41">
      <c r="A41" s="123" t="s">
        <v>38</v>
      </c>
      <c r="B41" s="113">
        <v>25.0</v>
      </c>
      <c r="C41" s="111">
        <v>25.0</v>
      </c>
      <c r="D41" s="113">
        <v>50.0</v>
      </c>
      <c r="E41" s="113">
        <v>50.0</v>
      </c>
      <c r="F41" s="111">
        <v>13.0</v>
      </c>
      <c r="G41" s="111">
        <v>13.0</v>
      </c>
      <c r="H41" s="111">
        <v>13.0</v>
      </c>
      <c r="I41" s="121">
        <v>13.0</v>
      </c>
      <c r="J41" s="124">
        <v>13.0</v>
      </c>
      <c r="K41" s="112">
        <v>13.0</v>
      </c>
      <c r="L41" s="112"/>
      <c r="M41" s="112"/>
      <c r="N41" s="111"/>
      <c r="O41" s="112"/>
      <c r="P41" s="112"/>
      <c r="Q41" s="114"/>
      <c r="R41" s="113"/>
      <c r="S41" s="111">
        <v>19.0</v>
      </c>
      <c r="T41" s="125">
        <v>13.0</v>
      </c>
      <c r="U41" s="116"/>
      <c r="V41" s="116"/>
      <c r="W41" s="116"/>
      <c r="X41" s="125"/>
      <c r="Y41" s="87">
        <v>34.0</v>
      </c>
      <c r="Z41" s="117">
        <v>34.0</v>
      </c>
      <c r="AA41" s="87">
        <v>34.0</v>
      </c>
      <c r="AB41" s="117">
        <v>136.0</v>
      </c>
      <c r="AC41" s="117"/>
      <c r="AD41" s="72" t="s">
        <v>182</v>
      </c>
      <c r="AE41" s="72" t="s">
        <v>182</v>
      </c>
      <c r="AF41" s="87"/>
      <c r="AG41" s="72" t="s">
        <v>182</v>
      </c>
      <c r="AH41" s="72" t="s">
        <v>182</v>
      </c>
      <c r="AI41" s="87"/>
      <c r="AJ41" s="109" t="s">
        <v>182</v>
      </c>
      <c r="AK41" s="72" t="s">
        <v>182</v>
      </c>
      <c r="AL41" s="72"/>
      <c r="AM41" s="72" t="s">
        <v>182</v>
      </c>
      <c r="AN41" s="72" t="s">
        <v>182</v>
      </c>
      <c r="AO41" s="109"/>
      <c r="AP41" s="109" t="s">
        <v>182</v>
      </c>
      <c r="AQ41" s="109" t="s">
        <v>182</v>
      </c>
      <c r="AR41" s="119"/>
      <c r="AS41" s="109" t="s">
        <v>182</v>
      </c>
      <c r="AT41" s="72" t="s">
        <v>182</v>
      </c>
      <c r="AU41" s="87"/>
      <c r="AV41" s="87"/>
      <c r="AW41" s="87"/>
      <c r="AX41" s="87"/>
      <c r="AY41" s="87"/>
      <c r="AZ41" s="8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87"/>
      <c r="BO41" s="117"/>
      <c r="BP41" s="117"/>
      <c r="BQ41" s="117"/>
      <c r="BR41" s="87"/>
      <c r="BS41" s="72"/>
      <c r="BT41" s="72"/>
      <c r="BU41" s="109"/>
      <c r="BV41" s="109"/>
      <c r="BW41" s="72"/>
      <c r="BX41" s="109"/>
      <c r="BY41" s="109"/>
      <c r="BZ41" s="109"/>
      <c r="CA41" s="109"/>
      <c r="CB41" s="122"/>
    </row>
    <row r="42">
      <c r="A42" s="123" t="s">
        <v>39</v>
      </c>
      <c r="B42" s="113">
        <v>65.0</v>
      </c>
      <c r="C42" s="111">
        <v>65.0</v>
      </c>
      <c r="D42" s="113">
        <v>130.0</v>
      </c>
      <c r="E42" s="113">
        <v>130.0</v>
      </c>
      <c r="F42" s="111">
        <v>19.0</v>
      </c>
      <c r="G42" s="111">
        <v>19.0</v>
      </c>
      <c r="H42" s="111">
        <v>19.0</v>
      </c>
      <c r="I42" s="111">
        <v>19.0</v>
      </c>
      <c r="J42" s="111">
        <v>19.0</v>
      </c>
      <c r="K42" s="112">
        <v>19.0</v>
      </c>
      <c r="L42" s="112">
        <v>9.0</v>
      </c>
      <c r="M42" s="112">
        <v>9.0</v>
      </c>
      <c r="N42" s="111">
        <v>8.0</v>
      </c>
      <c r="O42" s="114">
        <v>8.0</v>
      </c>
      <c r="P42" s="112">
        <v>9.0</v>
      </c>
      <c r="Q42" s="114">
        <v>10.0</v>
      </c>
      <c r="R42" s="113">
        <v>18.0</v>
      </c>
      <c r="S42" s="111">
        <v>13.0</v>
      </c>
      <c r="T42" s="115">
        <v>13.0</v>
      </c>
      <c r="U42" s="116">
        <v>19.0</v>
      </c>
      <c r="V42" s="116">
        <v>13.0</v>
      </c>
      <c r="W42" s="116">
        <v>13.0</v>
      </c>
      <c r="X42" s="115">
        <v>13.0</v>
      </c>
      <c r="Y42" s="117">
        <v>68.0</v>
      </c>
      <c r="Z42" s="117">
        <v>68.0</v>
      </c>
      <c r="AA42" s="117">
        <v>68.0</v>
      </c>
      <c r="AB42" s="117">
        <v>272.0</v>
      </c>
      <c r="AC42" s="117"/>
      <c r="AD42" s="109" t="s">
        <v>182</v>
      </c>
      <c r="AE42" s="109" t="s">
        <v>182</v>
      </c>
      <c r="AF42" s="117"/>
      <c r="AG42" s="109" t="s">
        <v>182</v>
      </c>
      <c r="AH42" s="109" t="s">
        <v>182</v>
      </c>
      <c r="AI42" s="117"/>
      <c r="AJ42" s="109" t="s">
        <v>182</v>
      </c>
      <c r="AK42" s="109" t="s">
        <v>182</v>
      </c>
      <c r="AL42" s="109"/>
      <c r="AM42" s="109" t="s">
        <v>182</v>
      </c>
      <c r="AN42" s="109" t="s">
        <v>182</v>
      </c>
      <c r="AO42" s="109"/>
      <c r="AP42" s="109" t="s">
        <v>182</v>
      </c>
      <c r="AQ42" s="109" t="s">
        <v>182</v>
      </c>
      <c r="AR42" s="119"/>
      <c r="AS42" s="109" t="s">
        <v>182</v>
      </c>
      <c r="AT42" s="109" t="s">
        <v>182</v>
      </c>
      <c r="AU42" s="117"/>
      <c r="AV42" s="117"/>
      <c r="AW42" s="117">
        <v>32.0</v>
      </c>
      <c r="AX42" s="117">
        <v>25.0</v>
      </c>
      <c r="AY42" s="117">
        <v>36.0</v>
      </c>
      <c r="AZ42" s="117">
        <v>38.0</v>
      </c>
      <c r="BA42" s="117">
        <v>28.0</v>
      </c>
      <c r="BB42" s="117">
        <v>27.0</v>
      </c>
      <c r="BC42" s="117">
        <v>25.0</v>
      </c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09"/>
      <c r="BT42" s="109"/>
      <c r="BU42" s="109"/>
      <c r="BV42" s="109"/>
      <c r="BW42" s="109"/>
      <c r="BX42" s="109"/>
      <c r="BY42" s="109"/>
      <c r="BZ42" s="109"/>
      <c r="CA42" s="109"/>
      <c r="CB42" s="21"/>
    </row>
    <row r="43">
      <c r="A43" s="123" t="s">
        <v>40</v>
      </c>
      <c r="B43" s="113">
        <v>105.0</v>
      </c>
      <c r="C43" s="111">
        <v>105.0</v>
      </c>
      <c r="D43" s="113">
        <v>210.0</v>
      </c>
      <c r="E43" s="113">
        <v>210.0</v>
      </c>
      <c r="F43" s="111">
        <v>38.0</v>
      </c>
      <c r="G43" s="111">
        <v>38.0</v>
      </c>
      <c r="H43" s="111">
        <v>38.0</v>
      </c>
      <c r="I43" s="111">
        <v>38.0</v>
      </c>
      <c r="J43" s="111">
        <v>38.0</v>
      </c>
      <c r="K43" s="112">
        <v>38.0</v>
      </c>
      <c r="L43" s="112">
        <v>13.0</v>
      </c>
      <c r="M43" s="112">
        <v>13.0</v>
      </c>
      <c r="N43" s="111">
        <v>31.0</v>
      </c>
      <c r="O43" s="114">
        <v>16.0</v>
      </c>
      <c r="P43" s="112">
        <v>22.0</v>
      </c>
      <c r="Q43" s="114">
        <v>15.0</v>
      </c>
      <c r="R43" s="113">
        <v>42.0</v>
      </c>
      <c r="S43" s="111">
        <v>19.0</v>
      </c>
      <c r="T43" s="115">
        <v>31.0</v>
      </c>
      <c r="U43" s="116">
        <v>38.0</v>
      </c>
      <c r="V43" s="116">
        <v>38.0</v>
      </c>
      <c r="W43" s="116">
        <v>39.0</v>
      </c>
      <c r="X43" s="115">
        <v>38.0</v>
      </c>
      <c r="Y43" s="117"/>
      <c r="Z43" s="117"/>
      <c r="AA43" s="117"/>
      <c r="AB43" s="117"/>
      <c r="AC43" s="117"/>
      <c r="AD43" s="109" t="s">
        <v>182</v>
      </c>
      <c r="AE43" s="109" t="s">
        <v>182</v>
      </c>
      <c r="AF43" s="117"/>
      <c r="AG43" s="109" t="s">
        <v>182</v>
      </c>
      <c r="AH43" s="109" t="s">
        <v>182</v>
      </c>
      <c r="AI43" s="117"/>
      <c r="AJ43" s="109" t="s">
        <v>182</v>
      </c>
      <c r="AK43" s="109" t="s">
        <v>182</v>
      </c>
      <c r="AL43" s="109"/>
      <c r="AM43" s="109" t="s">
        <v>182</v>
      </c>
      <c r="AN43" s="109" t="s">
        <v>182</v>
      </c>
      <c r="AO43" s="109"/>
      <c r="AP43" s="109" t="s">
        <v>182</v>
      </c>
      <c r="AQ43" s="109" t="s">
        <v>182</v>
      </c>
      <c r="AR43" s="119"/>
      <c r="AS43" s="109" t="s">
        <v>182</v>
      </c>
      <c r="AT43" s="109" t="s">
        <v>182</v>
      </c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09"/>
      <c r="BT43" s="109"/>
      <c r="BU43" s="109"/>
      <c r="BV43" s="109"/>
      <c r="BW43" s="109"/>
      <c r="BX43" s="109"/>
      <c r="BY43" s="109"/>
      <c r="BZ43" s="109"/>
      <c r="CA43" s="109"/>
      <c r="CB43" s="21"/>
    </row>
    <row r="44" ht="6.0" customHeight="1">
      <c r="A44" s="126"/>
      <c r="B44" s="102"/>
      <c r="C44" s="101"/>
      <c r="D44" s="102"/>
      <c r="E44" s="102"/>
      <c r="F44" s="101"/>
      <c r="G44" s="101"/>
      <c r="H44" s="101"/>
      <c r="I44" s="101"/>
      <c r="J44" s="101"/>
      <c r="K44" s="105"/>
      <c r="L44" s="105"/>
      <c r="M44" s="105"/>
      <c r="N44" s="101"/>
      <c r="O44" s="105"/>
      <c r="P44" s="103"/>
      <c r="Q44" s="105"/>
      <c r="R44" s="102"/>
      <c r="S44" s="102"/>
      <c r="T44" s="102"/>
      <c r="U44" s="101"/>
      <c r="V44" s="101"/>
      <c r="W44" s="101"/>
      <c r="X44" s="102"/>
      <c r="Y44" s="106"/>
      <c r="Z44" s="127"/>
      <c r="AA44" s="106"/>
      <c r="AB44" s="127"/>
      <c r="AC44" s="128"/>
      <c r="AD44" s="129" t="s">
        <v>182</v>
      </c>
      <c r="AE44" s="128" t="s">
        <v>182</v>
      </c>
      <c r="AF44" s="127"/>
      <c r="AG44" s="129" t="s">
        <v>182</v>
      </c>
      <c r="AH44" s="129" t="s">
        <v>182</v>
      </c>
      <c r="AI44" s="106"/>
      <c r="AJ44" s="128" t="s">
        <v>182</v>
      </c>
      <c r="AK44" s="129" t="s">
        <v>182</v>
      </c>
      <c r="AL44" s="128"/>
      <c r="AM44" s="128" t="s">
        <v>182</v>
      </c>
      <c r="AN44" s="129" t="s">
        <v>182</v>
      </c>
      <c r="AO44" s="128"/>
      <c r="AP44" s="128" t="s">
        <v>182</v>
      </c>
      <c r="AQ44" s="128" t="s">
        <v>182</v>
      </c>
      <c r="AR44" s="128"/>
      <c r="AS44" s="128" t="s">
        <v>182</v>
      </c>
      <c r="AT44" s="129" t="s">
        <v>182</v>
      </c>
      <c r="AU44" s="106"/>
      <c r="AV44" s="106"/>
      <c r="AW44" s="106"/>
      <c r="AX44" s="106"/>
      <c r="AY44" s="106"/>
      <c r="AZ44" s="127"/>
      <c r="BA44" s="127"/>
      <c r="BB44" s="128"/>
      <c r="BC44" s="127"/>
      <c r="BD44" s="127"/>
      <c r="BE44" s="127"/>
      <c r="BF44" s="106"/>
      <c r="BG44" s="106"/>
      <c r="BH44" s="106"/>
      <c r="BI44" s="128"/>
      <c r="BJ44" s="127"/>
      <c r="BK44" s="127"/>
      <c r="BL44" s="127"/>
      <c r="BM44" s="127"/>
      <c r="BN44" s="127"/>
      <c r="BO44" s="127"/>
      <c r="BP44" s="127"/>
      <c r="BQ44" s="127"/>
      <c r="BR44" s="127"/>
      <c r="BS44" s="128"/>
      <c r="BT44" s="128"/>
      <c r="BU44" s="128"/>
      <c r="BV44" s="128"/>
      <c r="BW44" s="128"/>
      <c r="BX44" s="129"/>
      <c r="BY44" s="129"/>
      <c r="BZ44" s="129"/>
      <c r="CA44" s="129"/>
      <c r="CB44" s="108"/>
    </row>
    <row r="45">
      <c r="A45" s="123" t="s">
        <v>41</v>
      </c>
      <c r="B45" s="113"/>
      <c r="C45" s="111"/>
      <c r="D45" s="113"/>
      <c r="E45" s="113"/>
      <c r="F45" s="111"/>
      <c r="G45" s="111"/>
      <c r="H45" s="111"/>
      <c r="I45" s="111"/>
      <c r="J45" s="111"/>
      <c r="K45" s="112"/>
      <c r="L45" s="112"/>
      <c r="M45" s="112"/>
      <c r="N45" s="111"/>
      <c r="O45" s="112"/>
      <c r="P45" s="114"/>
      <c r="Q45" s="112"/>
      <c r="R45" s="113"/>
      <c r="S45" s="113"/>
      <c r="T45" s="115"/>
      <c r="U45" s="116"/>
      <c r="V45" s="116"/>
      <c r="W45" s="116"/>
      <c r="X45" s="115"/>
      <c r="Y45" s="117">
        <v>68.0</v>
      </c>
      <c r="Z45" s="117">
        <v>68.0</v>
      </c>
      <c r="AA45" s="117">
        <v>68.0</v>
      </c>
      <c r="AB45" s="117">
        <v>272.0</v>
      </c>
      <c r="AC45" s="117">
        <v>70.0</v>
      </c>
      <c r="AD45" s="109">
        <v>140.0</v>
      </c>
      <c r="AE45" s="109">
        <v>210.0</v>
      </c>
      <c r="AF45" s="117"/>
      <c r="AG45" s="109" t="s">
        <v>182</v>
      </c>
      <c r="AH45" s="109" t="s">
        <v>182</v>
      </c>
      <c r="AI45" s="117"/>
      <c r="AJ45" s="109" t="s">
        <v>182</v>
      </c>
      <c r="AK45" s="109" t="s">
        <v>182</v>
      </c>
      <c r="AL45" s="109"/>
      <c r="AM45" s="109" t="s">
        <v>182</v>
      </c>
      <c r="AN45" s="109" t="s">
        <v>182</v>
      </c>
      <c r="AO45" s="109"/>
      <c r="AP45" s="109" t="s">
        <v>182</v>
      </c>
      <c r="AQ45" s="109" t="s">
        <v>182</v>
      </c>
      <c r="AR45" s="119"/>
      <c r="AS45" s="109" t="s">
        <v>182</v>
      </c>
      <c r="AT45" s="109" t="s">
        <v>182</v>
      </c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09"/>
      <c r="BT45" s="109"/>
      <c r="BU45" s="109"/>
      <c r="BV45" s="109"/>
      <c r="BW45" s="109"/>
      <c r="BX45" s="109"/>
      <c r="BY45" s="109"/>
      <c r="BZ45" s="109"/>
      <c r="CA45" s="109"/>
      <c r="CB45" s="21"/>
    </row>
    <row r="46">
      <c r="A46" s="123" t="s">
        <v>42</v>
      </c>
      <c r="B46" s="113"/>
      <c r="C46" s="111"/>
      <c r="D46" s="113"/>
      <c r="E46" s="113"/>
      <c r="F46" s="111"/>
      <c r="G46" s="111"/>
      <c r="H46" s="111"/>
      <c r="I46" s="111"/>
      <c r="J46" s="111"/>
      <c r="K46" s="112"/>
      <c r="L46" s="112"/>
      <c r="M46" s="112"/>
      <c r="N46" s="111"/>
      <c r="O46" s="112"/>
      <c r="P46" s="114"/>
      <c r="Q46" s="112"/>
      <c r="R46" s="113"/>
      <c r="S46" s="113"/>
      <c r="T46" s="115"/>
      <c r="U46" s="116"/>
      <c r="V46" s="116"/>
      <c r="W46" s="116"/>
      <c r="X46" s="115"/>
      <c r="Y46" s="117">
        <v>610.0</v>
      </c>
      <c r="Z46" s="117">
        <v>610.0</v>
      </c>
      <c r="AA46" s="117">
        <v>610.0</v>
      </c>
      <c r="AB46" s="117">
        <v>3660.0</v>
      </c>
      <c r="AC46" s="117">
        <v>56.0</v>
      </c>
      <c r="AD46" s="109">
        <v>112.0</v>
      </c>
      <c r="AE46" s="109">
        <v>168.0</v>
      </c>
      <c r="AF46" s="117">
        <v>89.0</v>
      </c>
      <c r="AG46" s="109">
        <v>178.0</v>
      </c>
      <c r="AH46" s="109">
        <v>267.0</v>
      </c>
      <c r="AI46" s="117">
        <v>68.0</v>
      </c>
      <c r="AJ46" s="109">
        <v>136.0</v>
      </c>
      <c r="AK46" s="109">
        <v>204.0</v>
      </c>
      <c r="AL46" s="109">
        <v>60.0</v>
      </c>
      <c r="AM46" s="109">
        <v>120.0</v>
      </c>
      <c r="AN46" s="109">
        <v>180.0</v>
      </c>
      <c r="AO46" s="109">
        <v>81.0</v>
      </c>
      <c r="AP46" s="109">
        <v>162.0</v>
      </c>
      <c r="AQ46" s="109">
        <v>243.0</v>
      </c>
      <c r="AR46" s="119">
        <v>57.0</v>
      </c>
      <c r="AS46" s="109">
        <v>114.0</v>
      </c>
      <c r="AT46" s="109">
        <v>171.0</v>
      </c>
      <c r="AU46" s="117">
        <v>756.0</v>
      </c>
      <c r="AV46" s="117">
        <v>588.0</v>
      </c>
      <c r="AW46" s="117">
        <v>1419.0</v>
      </c>
      <c r="AX46" s="117">
        <v>1061.0</v>
      </c>
      <c r="AY46" s="117">
        <v>534.0</v>
      </c>
      <c r="AZ46" s="117">
        <v>583.0</v>
      </c>
      <c r="BA46" s="117">
        <v>558.0</v>
      </c>
      <c r="BB46" s="117">
        <v>539.0</v>
      </c>
      <c r="BC46" s="117">
        <v>498.0</v>
      </c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09"/>
      <c r="BT46" s="109"/>
      <c r="BU46" s="109"/>
      <c r="BV46" s="109"/>
      <c r="BW46" s="109"/>
      <c r="BX46" s="109"/>
      <c r="BY46" s="109"/>
      <c r="BZ46" s="109"/>
      <c r="CA46" s="109"/>
      <c r="CB46" s="21"/>
    </row>
    <row r="47">
      <c r="A47" s="118" t="s">
        <v>43</v>
      </c>
      <c r="B47" s="111"/>
      <c r="C47" s="111"/>
      <c r="D47" s="111"/>
      <c r="E47" s="111"/>
      <c r="F47" s="111"/>
      <c r="G47" s="111"/>
      <c r="H47" s="111"/>
      <c r="I47" s="111"/>
      <c r="J47" s="111"/>
      <c r="K47" s="112"/>
      <c r="L47" s="114"/>
      <c r="M47" s="114"/>
      <c r="N47" s="111"/>
      <c r="O47" s="114"/>
      <c r="P47" s="114"/>
      <c r="Q47" s="112"/>
      <c r="R47" s="111"/>
      <c r="S47" s="111"/>
      <c r="T47" s="115"/>
      <c r="U47" s="116"/>
      <c r="V47" s="116"/>
      <c r="W47" s="116"/>
      <c r="X47" s="115"/>
      <c r="Y47" s="117">
        <v>407.0</v>
      </c>
      <c r="Z47" s="117">
        <v>407.0</v>
      </c>
      <c r="AA47" s="87">
        <v>407.0</v>
      </c>
      <c r="AB47" s="88">
        <v>2442.0</v>
      </c>
      <c r="AC47" s="88">
        <v>42.0</v>
      </c>
      <c r="AD47" s="74">
        <v>84.0</v>
      </c>
      <c r="AE47" s="73">
        <v>126.0</v>
      </c>
      <c r="AF47" s="88">
        <v>59.0</v>
      </c>
      <c r="AG47" s="74">
        <v>118.0</v>
      </c>
      <c r="AH47" s="74">
        <v>177.0</v>
      </c>
      <c r="AI47" s="89">
        <v>55.0</v>
      </c>
      <c r="AJ47" s="73">
        <v>110.0</v>
      </c>
      <c r="AK47" s="74">
        <v>165.0</v>
      </c>
      <c r="AL47" s="73">
        <v>60.0</v>
      </c>
      <c r="AM47" s="74">
        <v>120.0</v>
      </c>
      <c r="AN47" s="74">
        <v>180.0</v>
      </c>
      <c r="AO47" s="73">
        <v>54.0</v>
      </c>
      <c r="AP47" s="73">
        <v>108.0</v>
      </c>
      <c r="AQ47" s="73">
        <v>162.0</v>
      </c>
      <c r="AR47" s="69">
        <v>29.0</v>
      </c>
      <c r="AS47" s="73">
        <v>58.0</v>
      </c>
      <c r="AT47" s="74">
        <v>87.0</v>
      </c>
      <c r="AU47" s="89">
        <v>210.0</v>
      </c>
      <c r="AV47" s="89">
        <v>84.0</v>
      </c>
      <c r="AW47" s="89">
        <v>89.0</v>
      </c>
      <c r="AX47" s="89">
        <v>290.0</v>
      </c>
      <c r="AY47" s="89">
        <v>178.0</v>
      </c>
      <c r="AZ47" s="88">
        <v>333.0</v>
      </c>
      <c r="BA47" s="88">
        <v>233.0</v>
      </c>
      <c r="BB47" s="88">
        <v>135.0</v>
      </c>
      <c r="BC47" s="88">
        <v>208.0</v>
      </c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9"/>
      <c r="BO47" s="89"/>
      <c r="BP47" s="88"/>
      <c r="BQ47" s="89"/>
      <c r="BR47" s="89"/>
      <c r="BS47" s="74"/>
      <c r="BT47" s="73"/>
      <c r="BU47" s="73"/>
      <c r="BV47" s="73"/>
      <c r="BW47" s="73"/>
      <c r="BX47" s="73"/>
      <c r="BY47" s="73"/>
      <c r="BZ47" s="73"/>
      <c r="CA47" s="73"/>
      <c r="CB47" s="21"/>
    </row>
    <row r="48">
      <c r="A48" s="118" t="s">
        <v>44</v>
      </c>
      <c r="B48" s="111"/>
      <c r="C48" s="111"/>
      <c r="D48" s="111"/>
      <c r="E48" s="111"/>
      <c r="F48" s="111"/>
      <c r="G48" s="111"/>
      <c r="H48" s="111"/>
      <c r="I48" s="111"/>
      <c r="J48" s="111"/>
      <c r="K48" s="114"/>
      <c r="L48" s="114"/>
      <c r="M48" s="114"/>
      <c r="N48" s="111"/>
      <c r="O48" s="112"/>
      <c r="P48" s="114"/>
      <c r="Q48" s="114"/>
      <c r="R48" s="111"/>
      <c r="S48" s="111"/>
      <c r="T48" s="115"/>
      <c r="U48" s="116"/>
      <c r="V48" s="116"/>
      <c r="W48" s="116"/>
      <c r="X48" s="115"/>
      <c r="Y48" s="117">
        <v>678.0</v>
      </c>
      <c r="Z48" s="117">
        <v>678.0</v>
      </c>
      <c r="AA48" s="87">
        <v>678.0</v>
      </c>
      <c r="AB48" s="88">
        <v>2712.0</v>
      </c>
      <c r="AC48" s="88">
        <v>56.0</v>
      </c>
      <c r="AD48" s="74">
        <v>112.0</v>
      </c>
      <c r="AE48" s="73">
        <v>168.0</v>
      </c>
      <c r="AF48" s="88">
        <v>74.0</v>
      </c>
      <c r="AG48" s="74">
        <v>148.0</v>
      </c>
      <c r="AH48" s="74">
        <v>222.0</v>
      </c>
      <c r="AI48" s="89">
        <v>68.0</v>
      </c>
      <c r="AJ48" s="73">
        <v>136.0</v>
      </c>
      <c r="AK48" s="74">
        <v>204.0</v>
      </c>
      <c r="AL48" s="73">
        <v>101.0</v>
      </c>
      <c r="AM48" s="74">
        <v>202.0</v>
      </c>
      <c r="AN48" s="74">
        <v>303.0</v>
      </c>
      <c r="AO48" s="73">
        <v>81.0</v>
      </c>
      <c r="AP48" s="73">
        <v>162.0</v>
      </c>
      <c r="AQ48" s="73">
        <v>243.0</v>
      </c>
      <c r="AR48" s="69">
        <v>57.0</v>
      </c>
      <c r="AS48" s="73">
        <v>114.0</v>
      </c>
      <c r="AT48" s="74">
        <v>171.0</v>
      </c>
      <c r="AU48" s="89">
        <v>504.0</v>
      </c>
      <c r="AV48" s="89">
        <v>336.0</v>
      </c>
      <c r="AW48" s="89">
        <v>267.0</v>
      </c>
      <c r="AX48" s="89">
        <v>338.0</v>
      </c>
      <c r="AY48" s="89">
        <v>445.0</v>
      </c>
      <c r="AZ48" s="88">
        <v>542.0</v>
      </c>
      <c r="BA48" s="88">
        <v>465.0</v>
      </c>
      <c r="BB48" s="89">
        <v>404.0</v>
      </c>
      <c r="BC48" s="89">
        <v>498.0</v>
      </c>
      <c r="BD48" s="89"/>
      <c r="BE48" s="89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73"/>
      <c r="BT48" s="73"/>
      <c r="BU48" s="73"/>
      <c r="BV48" s="73"/>
      <c r="BW48" s="73"/>
      <c r="BX48" s="73"/>
      <c r="BY48" s="73"/>
      <c r="BZ48" s="73"/>
      <c r="CA48" s="73"/>
      <c r="CB48" s="21"/>
    </row>
    <row r="49">
      <c r="A49" s="118" t="s">
        <v>45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4"/>
      <c r="L49" s="114"/>
      <c r="M49" s="114"/>
      <c r="N49" s="111"/>
      <c r="O49" s="112"/>
      <c r="P49" s="112"/>
      <c r="Q49" s="114"/>
      <c r="R49" s="113"/>
      <c r="S49" s="111"/>
      <c r="T49" s="115"/>
      <c r="U49" s="116"/>
      <c r="V49" s="116"/>
      <c r="W49" s="116"/>
      <c r="X49" s="115"/>
      <c r="Y49" s="117">
        <v>204.0</v>
      </c>
      <c r="Z49" s="117">
        <v>204.0</v>
      </c>
      <c r="AA49" s="87">
        <v>204.0</v>
      </c>
      <c r="AB49" s="88">
        <v>816.0</v>
      </c>
      <c r="AC49" s="88">
        <v>14.0</v>
      </c>
      <c r="AD49" s="74">
        <v>28.0</v>
      </c>
      <c r="AE49" s="73">
        <v>42.0</v>
      </c>
      <c r="AF49" s="88">
        <v>30.0</v>
      </c>
      <c r="AG49" s="74">
        <v>60.0</v>
      </c>
      <c r="AH49" s="74">
        <v>90.0</v>
      </c>
      <c r="AI49" s="89">
        <v>21.0</v>
      </c>
      <c r="AJ49" s="73">
        <v>42.0</v>
      </c>
      <c r="AK49" s="74">
        <v>63.0</v>
      </c>
      <c r="AL49" s="73">
        <v>36.0</v>
      </c>
      <c r="AM49" s="74">
        <v>72.0</v>
      </c>
      <c r="AN49" s="74">
        <v>108.0</v>
      </c>
      <c r="AO49" s="73">
        <v>27.0</v>
      </c>
      <c r="AP49" s="74">
        <v>54.0</v>
      </c>
      <c r="AQ49" s="73">
        <v>81.0</v>
      </c>
      <c r="AR49" s="69">
        <v>22.0</v>
      </c>
      <c r="AS49" s="73">
        <v>44.0</v>
      </c>
      <c r="AT49" s="74">
        <v>66.0</v>
      </c>
      <c r="AU49" s="89">
        <v>51.0</v>
      </c>
      <c r="AV49" s="89">
        <v>68.0</v>
      </c>
      <c r="AW49" s="89">
        <v>36.0</v>
      </c>
      <c r="AX49" s="89">
        <v>49.0</v>
      </c>
      <c r="AY49" s="89">
        <v>36.0</v>
      </c>
      <c r="AZ49" s="88">
        <v>75.0</v>
      </c>
      <c r="BA49" s="88">
        <v>56.0</v>
      </c>
      <c r="BB49" s="88">
        <v>45.0</v>
      </c>
      <c r="BC49" s="88">
        <v>50.0</v>
      </c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9"/>
      <c r="BO49" s="88"/>
      <c r="BP49" s="88"/>
      <c r="BQ49" s="88"/>
      <c r="BR49" s="89"/>
      <c r="BS49" s="73"/>
      <c r="BT49" s="73"/>
      <c r="BU49" s="73"/>
      <c r="BV49" s="73"/>
      <c r="BW49" s="73"/>
      <c r="BX49" s="73"/>
      <c r="BY49" s="73"/>
      <c r="BZ49" s="73"/>
      <c r="CA49" s="73"/>
      <c r="CB49" s="21"/>
    </row>
    <row r="50">
      <c r="A50" s="118" t="s">
        <v>46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4"/>
      <c r="L50" s="114"/>
      <c r="M50" s="112"/>
      <c r="N50" s="111"/>
      <c r="O50" s="112"/>
      <c r="P50" s="114"/>
      <c r="Q50" s="114"/>
      <c r="R50" s="111"/>
      <c r="S50" s="111"/>
      <c r="T50" s="115"/>
      <c r="U50" s="116"/>
      <c r="V50" s="116"/>
      <c r="W50" s="116"/>
      <c r="X50" s="115"/>
      <c r="Y50" s="117">
        <v>68.0</v>
      </c>
      <c r="Z50" s="117">
        <v>68.0</v>
      </c>
      <c r="AA50" s="87">
        <v>68.0</v>
      </c>
      <c r="AB50" s="88">
        <v>272.0</v>
      </c>
      <c r="AC50" s="88">
        <v>84.0</v>
      </c>
      <c r="AD50" s="73">
        <v>168.0</v>
      </c>
      <c r="AE50" s="73">
        <v>252.0</v>
      </c>
      <c r="AF50" s="88">
        <v>96.0</v>
      </c>
      <c r="AG50" s="74">
        <v>192.0</v>
      </c>
      <c r="AH50" s="74">
        <v>288.0</v>
      </c>
      <c r="AI50" s="89">
        <v>28.0</v>
      </c>
      <c r="AJ50" s="73">
        <v>56.0</v>
      </c>
      <c r="AK50" s="74">
        <v>84.0</v>
      </c>
      <c r="AL50" s="73">
        <v>24.0</v>
      </c>
      <c r="AM50" s="74">
        <v>48.0</v>
      </c>
      <c r="AN50" s="74">
        <v>72.0</v>
      </c>
      <c r="AO50" s="73">
        <v>27.0</v>
      </c>
      <c r="AP50" s="74">
        <v>54.0</v>
      </c>
      <c r="AQ50" s="73">
        <v>81.0</v>
      </c>
      <c r="AR50" s="69">
        <v>15.0</v>
      </c>
      <c r="AS50" s="73">
        <v>30.0</v>
      </c>
      <c r="AT50" s="74">
        <v>45.0</v>
      </c>
      <c r="AU50" s="89">
        <v>42.0</v>
      </c>
      <c r="AV50" s="89">
        <v>42.0</v>
      </c>
      <c r="AW50" s="89">
        <v>45.0</v>
      </c>
      <c r="AX50" s="89">
        <v>49.0</v>
      </c>
      <c r="AY50" s="89">
        <v>63.0</v>
      </c>
      <c r="AZ50" s="88">
        <v>63.0</v>
      </c>
      <c r="BA50" s="88">
        <v>47.0</v>
      </c>
      <c r="BB50" s="88">
        <v>59.0</v>
      </c>
      <c r="BC50" s="88">
        <v>42.0</v>
      </c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73"/>
      <c r="BT50" s="73"/>
      <c r="BU50" s="73"/>
      <c r="BV50" s="73"/>
      <c r="BW50" s="73"/>
      <c r="BX50" s="73"/>
      <c r="BY50" s="73"/>
      <c r="BZ50" s="73"/>
      <c r="CA50" s="73"/>
      <c r="CB50" s="21"/>
    </row>
    <row r="51">
      <c r="A51" s="118" t="s">
        <v>47</v>
      </c>
      <c r="B51" s="111"/>
      <c r="C51" s="111"/>
      <c r="D51" s="111"/>
      <c r="E51" s="111"/>
      <c r="F51" s="111"/>
      <c r="G51" s="111"/>
      <c r="H51" s="111"/>
      <c r="I51" s="111"/>
      <c r="J51" s="111"/>
      <c r="K51" s="114"/>
      <c r="L51" s="112"/>
      <c r="M51" s="114"/>
      <c r="N51" s="111"/>
      <c r="O51" s="112"/>
      <c r="P51" s="112"/>
      <c r="Q51" s="114"/>
      <c r="R51" s="113"/>
      <c r="S51" s="113"/>
      <c r="T51" s="115"/>
      <c r="U51" s="116"/>
      <c r="V51" s="116"/>
      <c r="W51" s="116"/>
      <c r="X51" s="115"/>
      <c r="Y51" s="117">
        <v>55.0</v>
      </c>
      <c r="Z51" s="117">
        <v>55.0</v>
      </c>
      <c r="AA51" s="87">
        <v>55.0</v>
      </c>
      <c r="AB51" s="88">
        <v>220.0</v>
      </c>
      <c r="AC51" s="88">
        <v>14.0</v>
      </c>
      <c r="AD51" s="74">
        <v>28.0</v>
      </c>
      <c r="AE51" s="74">
        <v>42.0</v>
      </c>
      <c r="AF51" s="89">
        <v>15.0</v>
      </c>
      <c r="AG51" s="74">
        <v>30.0</v>
      </c>
      <c r="AH51" s="74">
        <v>45.0</v>
      </c>
      <c r="AI51" s="89">
        <v>14.0</v>
      </c>
      <c r="AJ51" s="73">
        <v>28.0</v>
      </c>
      <c r="AK51" s="74">
        <v>42.0</v>
      </c>
      <c r="AL51" s="74">
        <v>24.0</v>
      </c>
      <c r="AM51" s="74">
        <v>48.0</v>
      </c>
      <c r="AN51" s="74">
        <v>72.0</v>
      </c>
      <c r="AO51" s="73">
        <v>14.0</v>
      </c>
      <c r="AP51" s="74">
        <v>28.0</v>
      </c>
      <c r="AQ51" s="73">
        <v>42.0</v>
      </c>
      <c r="AR51" s="76">
        <v>15.0</v>
      </c>
      <c r="AS51" s="73">
        <v>30.0</v>
      </c>
      <c r="AT51" s="74">
        <v>45.0</v>
      </c>
      <c r="AU51" s="89">
        <v>26.0</v>
      </c>
      <c r="AV51" s="89">
        <v>38.0</v>
      </c>
      <c r="AW51" s="89">
        <v>18.0</v>
      </c>
      <c r="AX51" s="89">
        <v>29.0</v>
      </c>
      <c r="AY51" s="89">
        <v>27.0</v>
      </c>
      <c r="AZ51" s="89">
        <v>50.0</v>
      </c>
      <c r="BA51" s="88">
        <v>28.0</v>
      </c>
      <c r="BB51" s="88">
        <v>27.0</v>
      </c>
      <c r="BC51" s="88">
        <v>25.0</v>
      </c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9"/>
      <c r="BO51" s="88"/>
      <c r="BP51" s="88"/>
      <c r="BQ51" s="88"/>
      <c r="BR51" s="89"/>
      <c r="BS51" s="74"/>
      <c r="BT51" s="74"/>
      <c r="BU51" s="73"/>
      <c r="BV51" s="73"/>
      <c r="BW51" s="74"/>
      <c r="BX51" s="73"/>
      <c r="BY51" s="73"/>
      <c r="BZ51" s="73"/>
      <c r="CA51" s="73"/>
      <c r="CB51" s="21"/>
    </row>
    <row r="52">
      <c r="A52" s="118" t="s">
        <v>48</v>
      </c>
      <c r="B52" s="111"/>
      <c r="C52" s="111"/>
      <c r="D52" s="111"/>
      <c r="E52" s="111"/>
      <c r="F52" s="111"/>
      <c r="G52" s="111"/>
      <c r="H52" s="111"/>
      <c r="I52" s="111"/>
      <c r="J52" s="111"/>
      <c r="K52" s="114"/>
      <c r="L52" s="130">
        <v>13.0</v>
      </c>
      <c r="M52" s="114">
        <v>13.0</v>
      </c>
      <c r="N52" s="111"/>
      <c r="O52" s="112"/>
      <c r="P52" s="114"/>
      <c r="Q52" s="114"/>
      <c r="R52" s="113">
        <v>18.0</v>
      </c>
      <c r="S52" s="113"/>
      <c r="T52" s="115"/>
      <c r="U52" s="116"/>
      <c r="V52" s="116">
        <v>13.0</v>
      </c>
      <c r="W52" s="116"/>
      <c r="X52" s="115"/>
      <c r="Y52" s="117"/>
      <c r="Z52" s="117"/>
      <c r="AA52" s="87"/>
      <c r="AB52" s="89"/>
      <c r="AC52" s="88"/>
      <c r="AD52" s="74" t="s">
        <v>182</v>
      </c>
      <c r="AE52" s="73" t="s">
        <v>182</v>
      </c>
      <c r="AF52" s="88"/>
      <c r="AG52" s="74" t="s">
        <v>182</v>
      </c>
      <c r="AH52" s="74" t="s">
        <v>182</v>
      </c>
      <c r="AI52" s="89">
        <v>14.0</v>
      </c>
      <c r="AJ52" s="73">
        <v>28.0</v>
      </c>
      <c r="AK52" s="74">
        <v>42.0</v>
      </c>
      <c r="AL52" s="73">
        <v>12.0</v>
      </c>
      <c r="AM52" s="74">
        <v>24.0</v>
      </c>
      <c r="AN52" s="74">
        <v>36.0</v>
      </c>
      <c r="AO52" s="73">
        <v>14.0</v>
      </c>
      <c r="AP52" s="74">
        <v>28.0</v>
      </c>
      <c r="AQ52" s="73">
        <v>42.0</v>
      </c>
      <c r="AR52" s="69"/>
      <c r="AS52" s="73" t="s">
        <v>182</v>
      </c>
      <c r="AT52" s="74" t="s">
        <v>182</v>
      </c>
      <c r="AU52" s="89"/>
      <c r="AV52" s="89"/>
      <c r="AW52" s="89"/>
      <c r="AX52" s="89"/>
      <c r="AY52" s="89">
        <v>49.0</v>
      </c>
      <c r="AZ52" s="89">
        <v>55.0</v>
      </c>
      <c r="BA52" s="88"/>
      <c r="BB52" s="88">
        <v>90.0</v>
      </c>
      <c r="BC52" s="88">
        <v>50.0</v>
      </c>
      <c r="BD52" s="88"/>
      <c r="BE52" s="88"/>
      <c r="BF52" s="88"/>
      <c r="BG52" s="88"/>
      <c r="BH52" s="88"/>
      <c r="BI52" s="89"/>
      <c r="BJ52" s="89"/>
      <c r="BK52" s="88"/>
      <c r="BL52" s="88"/>
      <c r="BM52" s="88"/>
      <c r="BN52" s="88"/>
      <c r="BO52" s="88"/>
      <c r="BP52" s="88"/>
      <c r="BQ52" s="88"/>
      <c r="BR52" s="88"/>
      <c r="BS52" s="73"/>
      <c r="BT52" s="74"/>
      <c r="BU52" s="74"/>
      <c r="BV52" s="74"/>
      <c r="BW52" s="73"/>
      <c r="BX52" s="73"/>
      <c r="BY52" s="73"/>
      <c r="BZ52" s="73"/>
      <c r="CA52" s="73"/>
      <c r="CB52" s="131"/>
    </row>
    <row r="53">
      <c r="A53" s="118" t="s">
        <v>49</v>
      </c>
      <c r="B53" s="111"/>
      <c r="C53" s="111"/>
      <c r="D53" s="111"/>
      <c r="E53" s="111"/>
      <c r="F53" s="111"/>
      <c r="G53" s="111"/>
      <c r="H53" s="111"/>
      <c r="I53" s="111"/>
      <c r="J53" s="111"/>
      <c r="K53" s="114"/>
      <c r="L53" s="120"/>
      <c r="M53" s="120"/>
      <c r="N53" s="111">
        <v>92.0</v>
      </c>
      <c r="O53" s="112"/>
      <c r="P53" s="112"/>
      <c r="Q53" s="112"/>
      <c r="R53" s="111"/>
      <c r="S53" s="111"/>
      <c r="T53" s="115"/>
      <c r="U53" s="116"/>
      <c r="V53" s="116"/>
      <c r="W53" s="116"/>
      <c r="X53" s="115"/>
      <c r="Y53" s="117"/>
      <c r="Z53" s="117"/>
      <c r="AA53" s="87"/>
      <c r="AB53" s="88"/>
      <c r="AC53" s="88">
        <v>77.0</v>
      </c>
      <c r="AD53" s="74">
        <v>154.0</v>
      </c>
      <c r="AE53" s="73">
        <v>231.0</v>
      </c>
      <c r="AF53" s="88"/>
      <c r="AG53" s="74" t="s">
        <v>182</v>
      </c>
      <c r="AH53" s="74" t="s">
        <v>182</v>
      </c>
      <c r="AI53" s="89"/>
      <c r="AJ53" s="73" t="s">
        <v>182</v>
      </c>
      <c r="AK53" s="74" t="s">
        <v>182</v>
      </c>
      <c r="AL53" s="73"/>
      <c r="AM53" s="74" t="s">
        <v>182</v>
      </c>
      <c r="AN53" s="74" t="s">
        <v>182</v>
      </c>
      <c r="AO53" s="73"/>
      <c r="AP53" s="74" t="s">
        <v>182</v>
      </c>
      <c r="AQ53" s="73" t="s">
        <v>182</v>
      </c>
      <c r="AR53" s="69"/>
      <c r="AS53" s="73" t="s">
        <v>182</v>
      </c>
      <c r="AT53" s="74" t="s">
        <v>182</v>
      </c>
      <c r="AU53" s="89"/>
      <c r="AV53" s="89"/>
      <c r="AW53" s="89"/>
      <c r="AX53" s="89"/>
      <c r="AY53" s="89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9"/>
      <c r="BL53" s="88"/>
      <c r="BM53" s="88"/>
      <c r="BN53" s="89"/>
      <c r="BO53" s="89"/>
      <c r="BP53" s="89"/>
      <c r="BQ53" s="88"/>
      <c r="BR53" s="88"/>
      <c r="BS53" s="73"/>
      <c r="BT53" s="73"/>
      <c r="BU53" s="73"/>
      <c r="BV53" s="73"/>
      <c r="BW53" s="74"/>
      <c r="BX53" s="73"/>
      <c r="BY53" s="73"/>
      <c r="BZ53" s="73"/>
      <c r="CA53" s="73"/>
      <c r="CB53" s="75"/>
    </row>
    <row r="54">
      <c r="A54" s="118" t="s">
        <v>50</v>
      </c>
      <c r="B54" s="111"/>
      <c r="C54" s="111"/>
      <c r="D54" s="111"/>
      <c r="E54" s="111"/>
      <c r="F54" s="111"/>
      <c r="G54" s="111"/>
      <c r="H54" s="111"/>
      <c r="I54" s="111"/>
      <c r="J54" s="111"/>
      <c r="K54" s="114"/>
      <c r="L54" s="112"/>
      <c r="M54" s="120"/>
      <c r="N54" s="111">
        <v>123.0</v>
      </c>
      <c r="O54" s="112"/>
      <c r="P54" s="112"/>
      <c r="Q54" s="112"/>
      <c r="R54" s="113"/>
      <c r="S54" s="113"/>
      <c r="T54" s="115"/>
      <c r="U54" s="116"/>
      <c r="V54" s="116"/>
      <c r="W54" s="116"/>
      <c r="X54" s="115"/>
      <c r="Y54" s="117"/>
      <c r="Z54" s="117"/>
      <c r="AA54" s="87"/>
      <c r="AB54" s="89"/>
      <c r="AC54" s="88">
        <v>126.0</v>
      </c>
      <c r="AD54" s="74">
        <v>252.0</v>
      </c>
      <c r="AE54" s="74">
        <v>378.0</v>
      </c>
      <c r="AF54" s="89"/>
      <c r="AG54" s="74" t="s">
        <v>182</v>
      </c>
      <c r="AH54" s="74" t="s">
        <v>182</v>
      </c>
      <c r="AI54" s="89"/>
      <c r="AJ54" s="73" t="s">
        <v>182</v>
      </c>
      <c r="AK54" s="74" t="s">
        <v>182</v>
      </c>
      <c r="AL54" s="73"/>
      <c r="AM54" s="74" t="s">
        <v>182</v>
      </c>
      <c r="AN54" s="74" t="s">
        <v>182</v>
      </c>
      <c r="AO54" s="73"/>
      <c r="AP54" s="74" t="s">
        <v>182</v>
      </c>
      <c r="AQ54" s="73" t="s">
        <v>182</v>
      </c>
      <c r="AR54" s="69"/>
      <c r="AS54" s="73" t="s">
        <v>182</v>
      </c>
      <c r="AT54" s="74" t="s">
        <v>182</v>
      </c>
      <c r="AU54" s="89"/>
      <c r="AV54" s="89">
        <v>378.0</v>
      </c>
      <c r="AW54" s="89"/>
      <c r="AX54" s="89"/>
      <c r="AY54" s="89"/>
      <c r="AZ54" s="89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9"/>
      <c r="BL54" s="88"/>
      <c r="BM54" s="88"/>
      <c r="BN54" s="88"/>
      <c r="BO54" s="89"/>
      <c r="BP54" s="89"/>
      <c r="BQ54" s="88"/>
      <c r="BR54" s="88"/>
      <c r="BS54" s="73"/>
      <c r="BT54" s="73"/>
      <c r="BU54" s="73"/>
      <c r="BV54" s="73"/>
      <c r="BW54" s="73"/>
      <c r="BX54" s="73"/>
      <c r="BY54" s="73"/>
      <c r="BZ54" s="73"/>
      <c r="CA54" s="73"/>
      <c r="CB54" s="21"/>
    </row>
    <row r="55">
      <c r="A55" s="118" t="s">
        <v>51</v>
      </c>
      <c r="B55" s="111"/>
      <c r="C55" s="111"/>
      <c r="D55" s="111"/>
      <c r="E55" s="111"/>
      <c r="F55" s="111"/>
      <c r="G55" s="111"/>
      <c r="H55" s="111"/>
      <c r="I55" s="111"/>
      <c r="J55" s="111"/>
      <c r="K55" s="114"/>
      <c r="L55" s="114"/>
      <c r="M55" s="114"/>
      <c r="N55" s="111">
        <v>115.0</v>
      </c>
      <c r="O55" s="114"/>
      <c r="P55" s="112"/>
      <c r="Q55" s="112"/>
      <c r="R55" s="111"/>
      <c r="S55" s="111"/>
      <c r="T55" s="115"/>
      <c r="U55" s="116"/>
      <c r="V55" s="116"/>
      <c r="W55" s="116"/>
      <c r="X55" s="115"/>
      <c r="Y55" s="117"/>
      <c r="Z55" s="117"/>
      <c r="AA55" s="87"/>
      <c r="AB55" s="88"/>
      <c r="AC55" s="88"/>
      <c r="AD55" s="74" t="s">
        <v>182</v>
      </c>
      <c r="AE55" s="74" t="s">
        <v>182</v>
      </c>
      <c r="AF55" s="89"/>
      <c r="AG55" s="74" t="s">
        <v>182</v>
      </c>
      <c r="AH55" s="74" t="s">
        <v>182</v>
      </c>
      <c r="AI55" s="89"/>
      <c r="AJ55" s="73" t="s">
        <v>182</v>
      </c>
      <c r="AK55" s="74" t="s">
        <v>182</v>
      </c>
      <c r="AL55" s="73"/>
      <c r="AM55" s="74" t="s">
        <v>182</v>
      </c>
      <c r="AN55" s="74" t="s">
        <v>182</v>
      </c>
      <c r="AO55" s="73"/>
      <c r="AP55" s="74" t="s">
        <v>182</v>
      </c>
      <c r="AQ55" s="73" t="s">
        <v>182</v>
      </c>
      <c r="AR55" s="69"/>
      <c r="AS55" s="73" t="s">
        <v>182</v>
      </c>
      <c r="AT55" s="74" t="s">
        <v>182</v>
      </c>
      <c r="AU55" s="89"/>
      <c r="AV55" s="89">
        <v>235.0</v>
      </c>
      <c r="AW55" s="89"/>
      <c r="AX55" s="89"/>
      <c r="AY55" s="89"/>
      <c r="AZ55" s="89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9"/>
      <c r="BL55" s="89"/>
      <c r="BM55" s="89"/>
      <c r="BN55" s="89"/>
      <c r="BO55" s="89"/>
      <c r="BP55" s="88"/>
      <c r="BQ55" s="88"/>
      <c r="BR55" s="88"/>
      <c r="BS55" s="73"/>
      <c r="BT55" s="73"/>
      <c r="BU55" s="73"/>
      <c r="BV55" s="73"/>
      <c r="BW55" s="73"/>
      <c r="BX55" s="73"/>
      <c r="BY55" s="73"/>
      <c r="BZ55" s="73"/>
      <c r="CA55" s="73"/>
      <c r="CB55" s="21"/>
    </row>
    <row r="56">
      <c r="A56" s="123" t="s">
        <v>52</v>
      </c>
      <c r="B56" s="113"/>
      <c r="C56" s="113"/>
      <c r="D56" s="113"/>
      <c r="E56" s="113"/>
      <c r="F56" s="113"/>
      <c r="G56" s="113"/>
      <c r="H56" s="113"/>
      <c r="I56" s="113"/>
      <c r="J56" s="111"/>
      <c r="K56" s="112"/>
      <c r="L56" s="112"/>
      <c r="M56" s="112"/>
      <c r="N56" s="111">
        <v>77.0</v>
      </c>
      <c r="O56" s="112"/>
      <c r="P56" s="112"/>
      <c r="Q56" s="112"/>
      <c r="R56" s="113"/>
      <c r="S56" s="113"/>
      <c r="T56" s="125"/>
      <c r="U56" s="132"/>
      <c r="V56" s="132"/>
      <c r="W56" s="132"/>
      <c r="X56" s="125"/>
      <c r="Y56" s="117"/>
      <c r="Z56" s="117"/>
      <c r="AA56" s="117"/>
      <c r="AB56" s="88"/>
      <c r="AC56" s="88">
        <v>210.0</v>
      </c>
      <c r="AD56" s="73">
        <v>420.0</v>
      </c>
      <c r="AE56" s="73">
        <v>630.0</v>
      </c>
      <c r="AF56" s="88"/>
      <c r="AG56" s="73" t="s">
        <v>182</v>
      </c>
      <c r="AH56" s="73" t="s">
        <v>182</v>
      </c>
      <c r="AI56" s="88"/>
      <c r="AJ56" s="73" t="s">
        <v>182</v>
      </c>
      <c r="AK56" s="73" t="s">
        <v>182</v>
      </c>
      <c r="AL56" s="73"/>
      <c r="AM56" s="73" t="s">
        <v>182</v>
      </c>
      <c r="AN56" s="73" t="s">
        <v>182</v>
      </c>
      <c r="AO56" s="73"/>
      <c r="AP56" s="73" t="s">
        <v>182</v>
      </c>
      <c r="AQ56" s="73" t="s">
        <v>182</v>
      </c>
      <c r="AR56" s="76"/>
      <c r="AS56" s="73" t="s">
        <v>182</v>
      </c>
      <c r="AT56" s="73" t="s">
        <v>182</v>
      </c>
      <c r="AU56" s="88"/>
      <c r="AV56" s="88">
        <v>210.0</v>
      </c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73"/>
      <c r="BT56" s="73"/>
      <c r="BU56" s="73"/>
      <c r="BV56" s="73"/>
      <c r="BW56" s="73"/>
      <c r="BX56" s="73"/>
      <c r="BY56" s="73"/>
      <c r="BZ56" s="73"/>
      <c r="CA56" s="73"/>
      <c r="CB56" s="21"/>
    </row>
    <row r="57">
      <c r="A57" s="118" t="s">
        <v>53</v>
      </c>
      <c r="B57" s="111"/>
      <c r="C57" s="111"/>
      <c r="D57" s="111"/>
      <c r="E57" s="113"/>
      <c r="F57" s="111"/>
      <c r="G57" s="111"/>
      <c r="H57" s="111"/>
      <c r="I57" s="111"/>
      <c r="J57" s="111"/>
      <c r="K57" s="114"/>
      <c r="L57" s="114"/>
      <c r="M57" s="114"/>
      <c r="N57" s="113">
        <v>153.0</v>
      </c>
      <c r="O57" s="112"/>
      <c r="P57" s="112"/>
      <c r="Q57" s="114"/>
      <c r="R57" s="113"/>
      <c r="S57" s="113"/>
      <c r="T57" s="115"/>
      <c r="U57" s="132"/>
      <c r="V57" s="132"/>
      <c r="W57" s="132"/>
      <c r="X57" s="115"/>
      <c r="Y57" s="117"/>
      <c r="Z57" s="117"/>
      <c r="AA57" s="117"/>
      <c r="AB57" s="88"/>
      <c r="AC57" s="88">
        <v>280.0</v>
      </c>
      <c r="AD57" s="73">
        <v>560.0</v>
      </c>
      <c r="AE57" s="73">
        <v>840.0</v>
      </c>
      <c r="AF57" s="88"/>
      <c r="AG57" s="73" t="s">
        <v>182</v>
      </c>
      <c r="AH57" s="73" t="s">
        <v>182</v>
      </c>
      <c r="AI57" s="88"/>
      <c r="AJ57" s="73" t="s">
        <v>182</v>
      </c>
      <c r="AK57" s="73" t="s">
        <v>182</v>
      </c>
      <c r="AL57" s="73"/>
      <c r="AM57" s="73" t="s">
        <v>182</v>
      </c>
      <c r="AN57" s="73" t="s">
        <v>182</v>
      </c>
      <c r="AO57" s="73"/>
      <c r="AP57" s="73" t="s">
        <v>182</v>
      </c>
      <c r="AQ57" s="73" t="s">
        <v>182</v>
      </c>
      <c r="AR57" s="76"/>
      <c r="AS57" s="73" t="s">
        <v>182</v>
      </c>
      <c r="AT57" s="73" t="s">
        <v>182</v>
      </c>
      <c r="AU57" s="88"/>
      <c r="AV57" s="88">
        <v>630.0</v>
      </c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73"/>
      <c r="BT57" s="73"/>
      <c r="BU57" s="73"/>
      <c r="BV57" s="73"/>
      <c r="BW57" s="73"/>
      <c r="BX57" s="73"/>
      <c r="BY57" s="73"/>
      <c r="BZ57" s="73"/>
      <c r="CA57" s="73"/>
      <c r="CB57" s="21"/>
    </row>
    <row r="58">
      <c r="A58" s="118" t="s">
        <v>54</v>
      </c>
      <c r="B58" s="111"/>
      <c r="C58" s="111"/>
      <c r="D58" s="111"/>
      <c r="E58" s="113"/>
      <c r="F58" s="111"/>
      <c r="G58" s="111"/>
      <c r="H58" s="111"/>
      <c r="I58" s="111"/>
      <c r="J58" s="111"/>
      <c r="K58" s="114"/>
      <c r="L58" s="112"/>
      <c r="M58" s="114"/>
      <c r="N58" s="113"/>
      <c r="O58" s="112">
        <v>380.0</v>
      </c>
      <c r="P58" s="112"/>
      <c r="Q58" s="112"/>
      <c r="R58" s="113"/>
      <c r="S58" s="113"/>
      <c r="T58" s="115"/>
      <c r="U58" s="132"/>
      <c r="V58" s="132"/>
      <c r="W58" s="132">
        <v>389.0</v>
      </c>
      <c r="X58" s="115">
        <v>497.0</v>
      </c>
      <c r="Y58" s="117"/>
      <c r="Z58" s="117"/>
      <c r="AA58" s="117"/>
      <c r="AB58" s="88"/>
      <c r="AC58" s="88"/>
      <c r="AD58" s="73" t="s">
        <v>182</v>
      </c>
      <c r="AE58" s="73" t="s">
        <v>182</v>
      </c>
      <c r="AF58" s="88"/>
      <c r="AG58" s="73" t="s">
        <v>182</v>
      </c>
      <c r="AH58" s="73" t="s">
        <v>182</v>
      </c>
      <c r="AI58" s="88"/>
      <c r="AJ58" s="73" t="s">
        <v>182</v>
      </c>
      <c r="AK58" s="73" t="s">
        <v>182</v>
      </c>
      <c r="AL58" s="73"/>
      <c r="AM58" s="73" t="s">
        <v>182</v>
      </c>
      <c r="AN58" s="73" t="s">
        <v>182</v>
      </c>
      <c r="AO58" s="73"/>
      <c r="AP58" s="73" t="s">
        <v>182</v>
      </c>
      <c r="AQ58" s="73" t="s">
        <v>182</v>
      </c>
      <c r="AR58" s="69">
        <v>311.0</v>
      </c>
      <c r="AS58" s="73">
        <v>622.0</v>
      </c>
      <c r="AT58" s="73">
        <v>933.0</v>
      </c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73"/>
      <c r="BT58" s="73"/>
      <c r="BU58" s="73"/>
      <c r="BV58" s="73"/>
      <c r="BW58" s="73"/>
      <c r="BX58" s="73"/>
      <c r="BY58" s="73"/>
      <c r="BZ58" s="73"/>
      <c r="CA58" s="73"/>
      <c r="CB58" s="21"/>
    </row>
    <row r="59">
      <c r="A59" s="123" t="s">
        <v>55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4"/>
      <c r="L59" s="114"/>
      <c r="M59" s="114"/>
      <c r="N59" s="113"/>
      <c r="O59" s="114"/>
      <c r="P59" s="114"/>
      <c r="Q59" s="114"/>
      <c r="R59" s="113"/>
      <c r="S59" s="113"/>
      <c r="T59" s="115"/>
      <c r="U59" s="132"/>
      <c r="V59" s="132"/>
      <c r="W59" s="132">
        <v>259.0</v>
      </c>
      <c r="X59" s="115">
        <v>621.0</v>
      </c>
      <c r="Y59" s="117"/>
      <c r="Z59" s="117"/>
      <c r="AA59" s="117"/>
      <c r="AB59" s="88"/>
      <c r="AC59" s="88"/>
      <c r="AD59" s="73" t="s">
        <v>182</v>
      </c>
      <c r="AE59" s="73" t="s">
        <v>182</v>
      </c>
      <c r="AF59" s="88"/>
      <c r="AG59" s="73" t="s">
        <v>182</v>
      </c>
      <c r="AH59" s="73" t="s">
        <v>182</v>
      </c>
      <c r="AI59" s="88"/>
      <c r="AJ59" s="73" t="s">
        <v>182</v>
      </c>
      <c r="AK59" s="73" t="s">
        <v>182</v>
      </c>
      <c r="AL59" s="73"/>
      <c r="AM59" s="73" t="s">
        <v>182</v>
      </c>
      <c r="AN59" s="73" t="s">
        <v>182</v>
      </c>
      <c r="AO59" s="73"/>
      <c r="AP59" s="73" t="s">
        <v>182</v>
      </c>
      <c r="AQ59" s="73" t="s">
        <v>182</v>
      </c>
      <c r="AR59" s="69">
        <v>156.0</v>
      </c>
      <c r="AS59" s="73">
        <v>312.0</v>
      </c>
      <c r="AT59" s="73">
        <v>468.0</v>
      </c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73"/>
      <c r="BT59" s="73"/>
      <c r="BU59" s="73"/>
      <c r="BV59" s="73"/>
      <c r="BW59" s="73"/>
      <c r="BX59" s="73"/>
      <c r="BY59" s="73"/>
      <c r="BZ59" s="73"/>
      <c r="CA59" s="73"/>
      <c r="CB59" s="75"/>
    </row>
    <row r="60">
      <c r="A60" s="118" t="s">
        <v>56</v>
      </c>
      <c r="B60" s="111"/>
      <c r="C60" s="111"/>
      <c r="D60" s="111"/>
      <c r="E60" s="113"/>
      <c r="F60" s="111"/>
      <c r="G60" s="111"/>
      <c r="H60" s="111"/>
      <c r="I60" s="111"/>
      <c r="J60" s="111"/>
      <c r="K60" s="114"/>
      <c r="L60" s="114"/>
      <c r="M60" s="114"/>
      <c r="N60" s="111"/>
      <c r="O60" s="114">
        <v>228.0</v>
      </c>
      <c r="P60" s="112"/>
      <c r="Q60" s="114"/>
      <c r="R60" s="113"/>
      <c r="S60" s="113"/>
      <c r="T60" s="115"/>
      <c r="U60" s="132"/>
      <c r="V60" s="132"/>
      <c r="W60" s="132">
        <v>195.0</v>
      </c>
      <c r="X60" s="115">
        <v>311.0</v>
      </c>
      <c r="Y60" s="117"/>
      <c r="Z60" s="117"/>
      <c r="AA60" s="117"/>
      <c r="AB60" s="88"/>
      <c r="AC60" s="88"/>
      <c r="AD60" s="73" t="s">
        <v>182</v>
      </c>
      <c r="AE60" s="73" t="s">
        <v>182</v>
      </c>
      <c r="AF60" s="88"/>
      <c r="AG60" s="73" t="s">
        <v>182</v>
      </c>
      <c r="AH60" s="73" t="s">
        <v>182</v>
      </c>
      <c r="AI60" s="88"/>
      <c r="AJ60" s="73" t="s">
        <v>182</v>
      </c>
      <c r="AK60" s="73" t="s">
        <v>182</v>
      </c>
      <c r="AL60" s="73"/>
      <c r="AM60" s="73" t="s">
        <v>182</v>
      </c>
      <c r="AN60" s="73" t="s">
        <v>182</v>
      </c>
      <c r="AO60" s="73"/>
      <c r="AP60" s="73" t="s">
        <v>182</v>
      </c>
      <c r="AQ60" s="73" t="s">
        <v>182</v>
      </c>
      <c r="AR60" s="69">
        <v>128.0</v>
      </c>
      <c r="AS60" s="73">
        <v>256.0</v>
      </c>
      <c r="AT60" s="73">
        <v>384.0</v>
      </c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73"/>
      <c r="BT60" s="73"/>
      <c r="BU60" s="73"/>
      <c r="BV60" s="73"/>
      <c r="BW60" s="73"/>
      <c r="BX60" s="73"/>
      <c r="BY60" s="73"/>
      <c r="BZ60" s="73"/>
      <c r="CA60" s="73"/>
      <c r="CB60" s="21"/>
    </row>
    <row r="61">
      <c r="A61" s="118" t="s">
        <v>57</v>
      </c>
      <c r="B61" s="111"/>
      <c r="C61" s="111"/>
      <c r="D61" s="111"/>
      <c r="E61" s="113"/>
      <c r="F61" s="111"/>
      <c r="G61" s="111"/>
      <c r="H61" s="111"/>
      <c r="I61" s="111"/>
      <c r="J61" s="111"/>
      <c r="K61" s="114"/>
      <c r="L61" s="114"/>
      <c r="M61" s="114"/>
      <c r="N61" s="111"/>
      <c r="O61" s="114">
        <v>23.0</v>
      </c>
      <c r="P61" s="114"/>
      <c r="Q61" s="114"/>
      <c r="R61" s="113">
        <v>30.0</v>
      </c>
      <c r="S61" s="113">
        <v>19.0</v>
      </c>
      <c r="T61" s="115"/>
      <c r="U61" s="132"/>
      <c r="V61" s="132"/>
      <c r="W61" s="132"/>
      <c r="X61" s="115"/>
      <c r="Y61" s="117"/>
      <c r="Z61" s="117"/>
      <c r="AA61" s="117"/>
      <c r="AB61" s="88"/>
      <c r="AC61" s="88"/>
      <c r="AD61" s="73" t="s">
        <v>182</v>
      </c>
      <c r="AE61" s="73" t="s">
        <v>182</v>
      </c>
      <c r="AF61" s="88"/>
      <c r="AG61" s="73" t="s">
        <v>182</v>
      </c>
      <c r="AH61" s="73" t="s">
        <v>182</v>
      </c>
      <c r="AI61" s="88"/>
      <c r="AJ61" s="73" t="s">
        <v>182</v>
      </c>
      <c r="AK61" s="73" t="s">
        <v>182</v>
      </c>
      <c r="AL61" s="73">
        <v>24.0</v>
      </c>
      <c r="AM61" s="73">
        <v>48.0</v>
      </c>
      <c r="AN61" s="73">
        <v>72.0</v>
      </c>
      <c r="AO61" s="73"/>
      <c r="AP61" s="73" t="s">
        <v>182</v>
      </c>
      <c r="AQ61" s="73" t="s">
        <v>182</v>
      </c>
      <c r="AR61" s="69"/>
      <c r="AS61" s="73" t="s">
        <v>182</v>
      </c>
      <c r="AT61" s="73" t="s">
        <v>182</v>
      </c>
      <c r="AU61" s="88"/>
      <c r="AV61" s="88"/>
      <c r="AW61" s="88"/>
      <c r="AX61" s="88"/>
      <c r="AY61" s="88"/>
      <c r="AZ61" s="88">
        <v>42.0</v>
      </c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73"/>
      <c r="BT61" s="73"/>
      <c r="BU61" s="73"/>
      <c r="BV61" s="73"/>
      <c r="BW61" s="73"/>
      <c r="BX61" s="73"/>
      <c r="BY61" s="73"/>
      <c r="BZ61" s="73"/>
      <c r="CA61" s="73"/>
      <c r="CB61" s="21"/>
    </row>
    <row r="62">
      <c r="A62" s="118" t="s">
        <v>58</v>
      </c>
      <c r="B62" s="111"/>
      <c r="C62" s="111"/>
      <c r="D62" s="111"/>
      <c r="E62" s="113"/>
      <c r="F62" s="111"/>
      <c r="G62" s="111"/>
      <c r="H62" s="111"/>
      <c r="I62" s="111"/>
      <c r="J62" s="111"/>
      <c r="K62" s="114"/>
      <c r="L62" s="114"/>
      <c r="M62" s="114"/>
      <c r="N62" s="111"/>
      <c r="O62" s="114">
        <v>23.0</v>
      </c>
      <c r="P62" s="114"/>
      <c r="Q62" s="114"/>
      <c r="R62" s="113">
        <v>30.0</v>
      </c>
      <c r="S62" s="113"/>
      <c r="T62" s="115"/>
      <c r="U62" s="132"/>
      <c r="V62" s="132"/>
      <c r="W62" s="132"/>
      <c r="X62" s="115"/>
      <c r="Y62" s="117"/>
      <c r="Z62" s="117"/>
      <c r="AA62" s="117"/>
      <c r="AB62" s="88"/>
      <c r="AC62" s="88"/>
      <c r="AD62" s="73" t="s">
        <v>182</v>
      </c>
      <c r="AE62" s="73" t="s">
        <v>182</v>
      </c>
      <c r="AF62" s="88"/>
      <c r="AG62" s="73" t="s">
        <v>182</v>
      </c>
      <c r="AH62" s="73" t="s">
        <v>182</v>
      </c>
      <c r="AI62" s="88"/>
      <c r="AJ62" s="73" t="s">
        <v>182</v>
      </c>
      <c r="AK62" s="73" t="s">
        <v>182</v>
      </c>
      <c r="AL62" s="73">
        <v>24.0</v>
      </c>
      <c r="AM62" s="73">
        <v>48.0</v>
      </c>
      <c r="AN62" s="73">
        <v>72.0</v>
      </c>
      <c r="AO62" s="73"/>
      <c r="AP62" s="73" t="s">
        <v>182</v>
      </c>
      <c r="AQ62" s="73" t="s">
        <v>182</v>
      </c>
      <c r="AR62" s="69"/>
      <c r="AS62" s="73" t="s">
        <v>182</v>
      </c>
      <c r="AT62" s="73" t="s">
        <v>182</v>
      </c>
      <c r="AU62" s="88"/>
      <c r="AV62" s="88"/>
      <c r="AW62" s="88"/>
      <c r="AX62" s="88"/>
      <c r="AY62" s="88"/>
      <c r="AZ62" s="88">
        <v>42.0</v>
      </c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73"/>
      <c r="BT62" s="73"/>
      <c r="BU62" s="73"/>
      <c r="BV62" s="73"/>
      <c r="BW62" s="73"/>
      <c r="BX62" s="73"/>
      <c r="BY62" s="73"/>
      <c r="BZ62" s="73"/>
      <c r="CA62" s="73"/>
      <c r="CB62" s="21"/>
    </row>
    <row r="63">
      <c r="A63" s="118" t="s">
        <v>59</v>
      </c>
      <c r="B63" s="111"/>
      <c r="C63" s="111"/>
      <c r="D63" s="111"/>
      <c r="E63" s="113"/>
      <c r="F63" s="111"/>
      <c r="G63" s="111"/>
      <c r="H63" s="111"/>
      <c r="I63" s="111"/>
      <c r="J63" s="111"/>
      <c r="K63" s="114"/>
      <c r="L63" s="114"/>
      <c r="M63" s="114"/>
      <c r="N63" s="111"/>
      <c r="O63" s="114"/>
      <c r="P63" s="114"/>
      <c r="Q63" s="114"/>
      <c r="R63" s="111"/>
      <c r="S63" s="113"/>
      <c r="T63" s="115"/>
      <c r="U63" s="132"/>
      <c r="V63" s="132"/>
      <c r="W63" s="132"/>
      <c r="X63" s="115"/>
      <c r="Y63" s="117"/>
      <c r="Z63" s="117"/>
      <c r="AA63" s="117"/>
      <c r="AB63" s="88"/>
      <c r="AC63" s="88"/>
      <c r="AD63" s="73" t="s">
        <v>182</v>
      </c>
      <c r="AE63" s="73" t="s">
        <v>182</v>
      </c>
      <c r="AF63" s="88"/>
      <c r="AG63" s="73" t="s">
        <v>182</v>
      </c>
      <c r="AH63" s="73" t="s">
        <v>182</v>
      </c>
      <c r="AI63" s="88">
        <v>14.0</v>
      </c>
      <c r="AJ63" s="73">
        <v>28.0</v>
      </c>
      <c r="AK63" s="73">
        <v>42.0</v>
      </c>
      <c r="AL63" s="73"/>
      <c r="AM63" s="73" t="s">
        <v>182</v>
      </c>
      <c r="AN63" s="73" t="s">
        <v>182</v>
      </c>
      <c r="AO63" s="73"/>
      <c r="AP63" s="73" t="s">
        <v>182</v>
      </c>
      <c r="AQ63" s="73" t="s">
        <v>182</v>
      </c>
      <c r="AR63" s="69"/>
      <c r="AS63" s="73" t="s">
        <v>182</v>
      </c>
      <c r="AT63" s="73" t="s">
        <v>182</v>
      </c>
      <c r="AU63" s="88"/>
      <c r="AV63" s="88"/>
      <c r="AW63" s="88"/>
      <c r="AX63" s="88"/>
      <c r="AY63" s="88"/>
      <c r="AZ63" s="88"/>
      <c r="BA63" s="88">
        <v>103.0</v>
      </c>
      <c r="BB63" s="88">
        <v>211.0</v>
      </c>
      <c r="BC63" s="88">
        <v>117.0</v>
      </c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73"/>
      <c r="BT63" s="73"/>
      <c r="BU63" s="73"/>
      <c r="BV63" s="73"/>
      <c r="BW63" s="73"/>
      <c r="BX63" s="73"/>
      <c r="BY63" s="73"/>
      <c r="BZ63" s="73"/>
      <c r="CA63" s="73"/>
      <c r="CB63" s="21"/>
    </row>
    <row r="64">
      <c r="A64" s="118" t="s">
        <v>60</v>
      </c>
      <c r="B64" s="111"/>
      <c r="C64" s="111"/>
      <c r="D64" s="111"/>
      <c r="E64" s="113"/>
      <c r="F64" s="111"/>
      <c r="G64" s="111"/>
      <c r="H64" s="111"/>
      <c r="I64" s="111"/>
      <c r="J64" s="111"/>
      <c r="K64" s="114"/>
      <c r="L64" s="114"/>
      <c r="M64" s="114"/>
      <c r="N64" s="111"/>
      <c r="O64" s="114"/>
      <c r="P64" s="114"/>
      <c r="Q64" s="114"/>
      <c r="R64" s="113"/>
      <c r="S64" s="113"/>
      <c r="T64" s="115"/>
      <c r="U64" s="132"/>
      <c r="V64" s="132"/>
      <c r="W64" s="132"/>
      <c r="X64" s="115"/>
      <c r="Y64" s="117"/>
      <c r="Z64" s="117"/>
      <c r="AA64" s="117"/>
      <c r="AB64" s="88"/>
      <c r="AC64" s="88"/>
      <c r="AD64" s="73" t="s">
        <v>182</v>
      </c>
      <c r="AE64" s="73" t="s">
        <v>182</v>
      </c>
      <c r="AF64" s="88"/>
      <c r="AG64" s="73" t="s">
        <v>182</v>
      </c>
      <c r="AH64" s="73" t="s">
        <v>182</v>
      </c>
      <c r="AI64" s="88">
        <v>82.0</v>
      </c>
      <c r="AJ64" s="73">
        <v>164.0</v>
      </c>
      <c r="AK64" s="73">
        <v>246.0</v>
      </c>
      <c r="AL64" s="73"/>
      <c r="AM64" s="73" t="s">
        <v>182</v>
      </c>
      <c r="AN64" s="73" t="s">
        <v>182</v>
      </c>
      <c r="AO64" s="73"/>
      <c r="AP64" s="73" t="s">
        <v>182</v>
      </c>
      <c r="AQ64" s="73" t="s">
        <v>182</v>
      </c>
      <c r="AR64" s="69"/>
      <c r="AS64" s="73" t="s">
        <v>182</v>
      </c>
      <c r="AT64" s="73" t="s">
        <v>182</v>
      </c>
      <c r="AU64" s="88"/>
      <c r="AV64" s="88"/>
      <c r="AW64" s="88"/>
      <c r="AX64" s="88"/>
      <c r="AY64" s="88"/>
      <c r="AZ64" s="88"/>
      <c r="BA64" s="88"/>
      <c r="BB64" s="88"/>
      <c r="BC64" s="88">
        <v>415.0</v>
      </c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73"/>
      <c r="BT64" s="73"/>
      <c r="BU64" s="73"/>
      <c r="BV64" s="73"/>
      <c r="BW64" s="73"/>
      <c r="BX64" s="73"/>
      <c r="BY64" s="73"/>
      <c r="BZ64" s="73"/>
      <c r="CA64" s="73"/>
      <c r="CB64" s="21"/>
    </row>
    <row r="65">
      <c r="A65" s="123" t="s">
        <v>61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4"/>
      <c r="L65" s="114"/>
      <c r="M65" s="114"/>
      <c r="N65" s="113"/>
      <c r="O65" s="114"/>
      <c r="P65" s="114"/>
      <c r="Q65" s="114"/>
      <c r="R65" s="113"/>
      <c r="S65" s="113"/>
      <c r="T65" s="115"/>
      <c r="U65" s="132"/>
      <c r="V65" s="132"/>
      <c r="W65" s="132"/>
      <c r="X65" s="115"/>
      <c r="Y65" s="117"/>
      <c r="Z65" s="117"/>
      <c r="AA65" s="117"/>
      <c r="AB65" s="88"/>
      <c r="AC65" s="88"/>
      <c r="AD65" s="73" t="s">
        <v>182</v>
      </c>
      <c r="AE65" s="73" t="s">
        <v>182</v>
      </c>
      <c r="AF65" s="88"/>
      <c r="AG65" s="73" t="s">
        <v>182</v>
      </c>
      <c r="AH65" s="73" t="s">
        <v>182</v>
      </c>
      <c r="AI65" s="88">
        <v>164.0</v>
      </c>
      <c r="AJ65" s="73">
        <v>328.0</v>
      </c>
      <c r="AK65" s="73">
        <v>492.0</v>
      </c>
      <c r="AL65" s="73"/>
      <c r="AM65" s="73" t="s">
        <v>182</v>
      </c>
      <c r="AN65" s="73" t="s">
        <v>182</v>
      </c>
      <c r="AO65" s="73"/>
      <c r="AP65" s="73" t="s">
        <v>182</v>
      </c>
      <c r="AQ65" s="73" t="s">
        <v>182</v>
      </c>
      <c r="AR65" s="69"/>
      <c r="AS65" s="73" t="s">
        <v>182</v>
      </c>
      <c r="AT65" s="73" t="s">
        <v>182</v>
      </c>
      <c r="AU65" s="88"/>
      <c r="AV65" s="88"/>
      <c r="AW65" s="88"/>
      <c r="AX65" s="88"/>
      <c r="AY65" s="88"/>
      <c r="AZ65" s="88"/>
      <c r="BA65" s="88"/>
      <c r="BB65" s="88"/>
      <c r="BC65" s="88">
        <v>415.0</v>
      </c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73"/>
      <c r="BT65" s="73"/>
      <c r="BU65" s="73"/>
      <c r="BV65" s="73"/>
      <c r="BW65" s="73"/>
      <c r="BX65" s="73"/>
      <c r="BY65" s="73"/>
      <c r="BZ65" s="73"/>
      <c r="CA65" s="73"/>
      <c r="CB65" s="75"/>
    </row>
    <row r="66">
      <c r="A66" s="123" t="s">
        <v>62</v>
      </c>
      <c r="B66" s="113"/>
      <c r="C66" s="113"/>
      <c r="D66" s="111"/>
      <c r="E66" s="113"/>
      <c r="F66" s="113"/>
      <c r="G66" s="111"/>
      <c r="H66" s="111"/>
      <c r="I66" s="111"/>
      <c r="J66" s="111"/>
      <c r="K66" s="114"/>
      <c r="L66" s="114"/>
      <c r="M66" s="114"/>
      <c r="N66" s="113"/>
      <c r="O66" s="114"/>
      <c r="P66" s="114">
        <v>13.0</v>
      </c>
      <c r="Q66" s="114"/>
      <c r="R66" s="113"/>
      <c r="S66" s="113"/>
      <c r="T66" s="115"/>
      <c r="U66" s="132">
        <v>25.0</v>
      </c>
      <c r="V66" s="132">
        <v>32.0</v>
      </c>
      <c r="W66" s="132"/>
      <c r="X66" s="115"/>
      <c r="Y66" s="117"/>
      <c r="Z66" s="117"/>
      <c r="AA66" s="117"/>
      <c r="AB66" s="88"/>
      <c r="AC66" s="88"/>
      <c r="AD66" s="73" t="s">
        <v>182</v>
      </c>
      <c r="AE66" s="73" t="s">
        <v>182</v>
      </c>
      <c r="AF66" s="88">
        <v>15.0</v>
      </c>
      <c r="AG66" s="73">
        <v>30.0</v>
      </c>
      <c r="AH66" s="73">
        <v>45.0</v>
      </c>
      <c r="AI66" s="88">
        <v>14.0</v>
      </c>
      <c r="AJ66" s="73">
        <v>28.0</v>
      </c>
      <c r="AK66" s="73">
        <v>42.0</v>
      </c>
      <c r="AL66" s="73"/>
      <c r="AM66" s="73" t="s">
        <v>182</v>
      </c>
      <c r="AN66" s="73" t="s">
        <v>182</v>
      </c>
      <c r="AO66" s="73">
        <v>27.0</v>
      </c>
      <c r="AP66" s="73">
        <v>54.0</v>
      </c>
      <c r="AQ66" s="73">
        <v>81.0</v>
      </c>
      <c r="AR66" s="69"/>
      <c r="AS66" s="73" t="s">
        <v>182</v>
      </c>
      <c r="AT66" s="73" t="s">
        <v>182</v>
      </c>
      <c r="AU66" s="88">
        <v>126.0</v>
      </c>
      <c r="AV66" s="88"/>
      <c r="AW66" s="88">
        <v>249.0</v>
      </c>
      <c r="AX66" s="88"/>
      <c r="AY66" s="88">
        <v>156.0</v>
      </c>
      <c r="AZ66" s="88"/>
      <c r="BA66" s="88">
        <v>117.0</v>
      </c>
      <c r="BB66" s="88"/>
      <c r="BC66" s="88">
        <v>83.0</v>
      </c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73"/>
      <c r="BT66" s="73"/>
      <c r="BU66" s="73"/>
      <c r="BV66" s="73"/>
      <c r="BW66" s="73"/>
      <c r="BX66" s="73"/>
      <c r="BY66" s="73"/>
      <c r="BZ66" s="73"/>
      <c r="CA66" s="73"/>
      <c r="CB66" s="75"/>
    </row>
    <row r="67">
      <c r="A67" s="118" t="s">
        <v>63</v>
      </c>
      <c r="B67" s="111"/>
      <c r="C67" s="111"/>
      <c r="D67" s="111"/>
      <c r="E67" s="113"/>
      <c r="F67" s="111"/>
      <c r="G67" s="111"/>
      <c r="H67" s="111"/>
      <c r="I67" s="111"/>
      <c r="J67" s="111"/>
      <c r="K67" s="114"/>
      <c r="L67" s="120"/>
      <c r="M67" s="114"/>
      <c r="N67" s="113"/>
      <c r="O67" s="114"/>
      <c r="P67" s="120">
        <v>60.0</v>
      </c>
      <c r="Q67" s="114"/>
      <c r="R67" s="113"/>
      <c r="S67" s="113"/>
      <c r="T67" s="115"/>
      <c r="U67" s="132"/>
      <c r="V67" s="132"/>
      <c r="W67" s="132"/>
      <c r="X67" s="115"/>
      <c r="Y67" s="117"/>
      <c r="Z67" s="117"/>
      <c r="AA67" s="117"/>
      <c r="AB67" s="88"/>
      <c r="AC67" s="88"/>
      <c r="AD67" s="73" t="s">
        <v>182</v>
      </c>
      <c r="AE67" s="73" t="s">
        <v>182</v>
      </c>
      <c r="AF67" s="88">
        <v>59.0</v>
      </c>
      <c r="AG67" s="73">
        <v>118.0</v>
      </c>
      <c r="AH67" s="73">
        <v>177.0</v>
      </c>
      <c r="AI67" s="88">
        <v>55.0</v>
      </c>
      <c r="AJ67" s="73">
        <v>110.0</v>
      </c>
      <c r="AK67" s="73">
        <v>165.0</v>
      </c>
      <c r="AL67" s="73"/>
      <c r="AM67" s="73" t="s">
        <v>182</v>
      </c>
      <c r="AN67" s="73" t="s">
        <v>182</v>
      </c>
      <c r="AO67" s="73"/>
      <c r="AP67" s="73" t="s">
        <v>182</v>
      </c>
      <c r="AQ67" s="73" t="s">
        <v>182</v>
      </c>
      <c r="AR67" s="69"/>
      <c r="AS67" s="73" t="s">
        <v>182</v>
      </c>
      <c r="AT67" s="73" t="s">
        <v>182</v>
      </c>
      <c r="AU67" s="88">
        <v>252.0</v>
      </c>
      <c r="AV67" s="88"/>
      <c r="AW67" s="88"/>
      <c r="AX67" s="88"/>
      <c r="AY67" s="88"/>
      <c r="AZ67" s="88"/>
      <c r="BA67" s="88">
        <v>419.0</v>
      </c>
      <c r="BB67" s="88">
        <v>449.0</v>
      </c>
      <c r="BC67" s="88">
        <v>332.0</v>
      </c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73"/>
      <c r="BT67" s="73"/>
      <c r="BU67" s="73"/>
      <c r="BV67" s="73"/>
      <c r="BW67" s="73"/>
      <c r="BX67" s="73"/>
      <c r="BY67" s="73"/>
      <c r="BZ67" s="73"/>
      <c r="CA67" s="73"/>
      <c r="CB67" s="75"/>
    </row>
    <row r="68">
      <c r="A68" s="123" t="s">
        <v>64</v>
      </c>
      <c r="B68" s="113"/>
      <c r="C68" s="113"/>
      <c r="D68" s="111"/>
      <c r="E68" s="113"/>
      <c r="F68" s="113"/>
      <c r="G68" s="111"/>
      <c r="H68" s="111"/>
      <c r="I68" s="111"/>
      <c r="J68" s="111"/>
      <c r="K68" s="114"/>
      <c r="L68" s="114"/>
      <c r="M68" s="114"/>
      <c r="N68" s="113"/>
      <c r="O68" s="114"/>
      <c r="P68" s="114">
        <v>22.0</v>
      </c>
      <c r="Q68" s="114"/>
      <c r="R68" s="113"/>
      <c r="S68" s="113"/>
      <c r="T68" s="115"/>
      <c r="U68" s="132"/>
      <c r="V68" s="132"/>
      <c r="W68" s="132"/>
      <c r="X68" s="115"/>
      <c r="Y68" s="117"/>
      <c r="Z68" s="117"/>
      <c r="AA68" s="117"/>
      <c r="AB68" s="88"/>
      <c r="AC68" s="88"/>
      <c r="AD68" s="73" t="s">
        <v>182</v>
      </c>
      <c r="AE68" s="73" t="s">
        <v>182</v>
      </c>
      <c r="AF68" s="88"/>
      <c r="AG68" s="73" t="s">
        <v>182</v>
      </c>
      <c r="AH68" s="73" t="s">
        <v>182</v>
      </c>
      <c r="AI68" s="88">
        <v>14.0</v>
      </c>
      <c r="AJ68" s="73">
        <v>28.0</v>
      </c>
      <c r="AK68" s="73">
        <v>42.0</v>
      </c>
      <c r="AL68" s="73"/>
      <c r="AM68" s="73" t="s">
        <v>182</v>
      </c>
      <c r="AN68" s="73" t="s">
        <v>182</v>
      </c>
      <c r="AO68" s="73"/>
      <c r="AP68" s="73" t="s">
        <v>182</v>
      </c>
      <c r="AQ68" s="73" t="s">
        <v>182</v>
      </c>
      <c r="AR68" s="69"/>
      <c r="AS68" s="73" t="s">
        <v>182</v>
      </c>
      <c r="AT68" s="73" t="s">
        <v>182</v>
      </c>
      <c r="AU68" s="88"/>
      <c r="AV68" s="88"/>
      <c r="AW68" s="88"/>
      <c r="AX68" s="88"/>
      <c r="AY68" s="88"/>
      <c r="AZ68" s="88"/>
      <c r="BA68" s="88">
        <v>84.0</v>
      </c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73"/>
      <c r="BT68" s="73"/>
      <c r="BU68" s="73"/>
      <c r="BV68" s="73"/>
      <c r="BW68" s="73"/>
      <c r="BX68" s="73"/>
      <c r="BY68" s="73"/>
      <c r="BZ68" s="73"/>
      <c r="CA68" s="73"/>
      <c r="CB68" s="75"/>
    </row>
    <row r="69">
      <c r="A69" s="118" t="s">
        <v>65</v>
      </c>
      <c r="B69" s="111"/>
      <c r="C69" s="111"/>
      <c r="D69" s="111"/>
      <c r="E69" s="113"/>
      <c r="F69" s="111"/>
      <c r="G69" s="111"/>
      <c r="H69" s="111"/>
      <c r="I69" s="111"/>
      <c r="J69" s="124"/>
      <c r="K69" s="114"/>
      <c r="L69" s="114"/>
      <c r="M69" s="114"/>
      <c r="N69" s="111"/>
      <c r="O69" s="112"/>
      <c r="P69" s="112">
        <v>172.0</v>
      </c>
      <c r="Q69" s="114"/>
      <c r="R69" s="113"/>
      <c r="S69" s="113"/>
      <c r="T69" s="125"/>
      <c r="U69" s="132"/>
      <c r="V69" s="132"/>
      <c r="W69" s="132"/>
      <c r="X69" s="125"/>
      <c r="Y69" s="117"/>
      <c r="Z69" s="117"/>
      <c r="AA69" s="117"/>
      <c r="AB69" s="88"/>
      <c r="AC69" s="88"/>
      <c r="AD69" s="73" t="s">
        <v>182</v>
      </c>
      <c r="AE69" s="73" t="s">
        <v>182</v>
      </c>
      <c r="AF69" s="88">
        <v>162.0</v>
      </c>
      <c r="AG69" s="73">
        <v>324.0</v>
      </c>
      <c r="AH69" s="73">
        <v>486.0</v>
      </c>
      <c r="AI69" s="88"/>
      <c r="AJ69" s="73" t="s">
        <v>182</v>
      </c>
      <c r="AK69" s="73" t="s">
        <v>182</v>
      </c>
      <c r="AL69" s="73"/>
      <c r="AM69" s="73" t="s">
        <v>182</v>
      </c>
      <c r="AN69" s="73" t="s">
        <v>182</v>
      </c>
      <c r="AO69" s="73"/>
      <c r="AP69" s="73" t="s">
        <v>182</v>
      </c>
      <c r="AQ69" s="73" t="s">
        <v>182</v>
      </c>
      <c r="AR69" s="76"/>
      <c r="AS69" s="73" t="s">
        <v>182</v>
      </c>
      <c r="AT69" s="73" t="s">
        <v>182</v>
      </c>
      <c r="AU69" s="88">
        <v>714.0</v>
      </c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73"/>
      <c r="BT69" s="73"/>
      <c r="BU69" s="73"/>
      <c r="BV69" s="73"/>
      <c r="BW69" s="73"/>
      <c r="BX69" s="73"/>
      <c r="BY69" s="73"/>
      <c r="BZ69" s="73"/>
      <c r="CA69" s="73"/>
      <c r="CB69" s="21"/>
    </row>
    <row r="70">
      <c r="A70" s="118" t="s">
        <v>66</v>
      </c>
      <c r="B70" s="111"/>
      <c r="C70" s="111"/>
      <c r="D70" s="111"/>
      <c r="E70" s="113"/>
      <c r="F70" s="111"/>
      <c r="G70" s="111"/>
      <c r="H70" s="111"/>
      <c r="I70" s="111"/>
      <c r="J70" s="124"/>
      <c r="K70" s="114"/>
      <c r="L70" s="114"/>
      <c r="M70" s="114"/>
      <c r="N70" s="113"/>
      <c r="O70" s="112"/>
      <c r="P70" s="112">
        <v>26.0</v>
      </c>
      <c r="Q70" s="114"/>
      <c r="R70" s="113"/>
      <c r="S70" s="113"/>
      <c r="T70" s="125"/>
      <c r="U70" s="132"/>
      <c r="V70" s="132">
        <v>26.0</v>
      </c>
      <c r="W70" s="132"/>
      <c r="X70" s="125"/>
      <c r="Y70" s="117"/>
      <c r="Z70" s="117"/>
      <c r="AA70" s="117"/>
      <c r="AB70" s="88"/>
      <c r="AC70" s="88"/>
      <c r="AD70" s="73" t="s">
        <v>182</v>
      </c>
      <c r="AE70" s="73" t="s">
        <v>182</v>
      </c>
      <c r="AF70" s="88">
        <v>52.0</v>
      </c>
      <c r="AG70" s="73">
        <v>104.0</v>
      </c>
      <c r="AH70" s="73">
        <v>156.0</v>
      </c>
      <c r="AI70" s="88"/>
      <c r="AJ70" s="73" t="s">
        <v>182</v>
      </c>
      <c r="AK70" s="73" t="s">
        <v>182</v>
      </c>
      <c r="AL70" s="73"/>
      <c r="AM70" s="73" t="s">
        <v>182</v>
      </c>
      <c r="AN70" s="73" t="s">
        <v>182</v>
      </c>
      <c r="AO70" s="73">
        <v>27.0</v>
      </c>
      <c r="AP70" s="73">
        <v>54.0</v>
      </c>
      <c r="AQ70" s="73">
        <v>81.0</v>
      </c>
      <c r="AR70" s="76"/>
      <c r="AS70" s="73" t="s">
        <v>182</v>
      </c>
      <c r="AT70" s="73" t="s">
        <v>182</v>
      </c>
      <c r="AU70" s="88">
        <v>210.0</v>
      </c>
      <c r="AV70" s="88"/>
      <c r="AW70" s="88">
        <v>621.0</v>
      </c>
      <c r="AX70" s="88"/>
      <c r="AY70" s="88">
        <v>401.0</v>
      </c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73"/>
      <c r="BT70" s="73"/>
      <c r="BU70" s="73"/>
      <c r="BV70" s="73"/>
      <c r="BW70" s="73"/>
      <c r="BX70" s="73"/>
      <c r="BY70" s="73"/>
      <c r="BZ70" s="73"/>
      <c r="CA70" s="73"/>
      <c r="CB70" s="21"/>
    </row>
    <row r="71">
      <c r="A71" s="118" t="s">
        <v>67</v>
      </c>
      <c r="B71" s="111"/>
      <c r="C71" s="111"/>
      <c r="D71" s="111"/>
      <c r="E71" s="113"/>
      <c r="F71" s="111"/>
      <c r="G71" s="111"/>
      <c r="H71" s="111"/>
      <c r="I71" s="111"/>
      <c r="J71" s="124"/>
      <c r="K71" s="114"/>
      <c r="L71" s="114"/>
      <c r="M71" s="114"/>
      <c r="N71" s="113"/>
      <c r="O71" s="112"/>
      <c r="P71" s="112">
        <v>43.0</v>
      </c>
      <c r="Q71" s="114"/>
      <c r="R71" s="113"/>
      <c r="S71" s="113"/>
      <c r="T71" s="125"/>
      <c r="U71" s="132"/>
      <c r="V71" s="132">
        <v>38.0</v>
      </c>
      <c r="W71" s="132"/>
      <c r="X71" s="125"/>
      <c r="Y71" s="117"/>
      <c r="Z71" s="117"/>
      <c r="AA71" s="117"/>
      <c r="AB71" s="88"/>
      <c r="AC71" s="88"/>
      <c r="AD71" s="73" t="s">
        <v>182</v>
      </c>
      <c r="AE71" s="73" t="s">
        <v>182</v>
      </c>
      <c r="AF71" s="88">
        <v>45.0</v>
      </c>
      <c r="AG71" s="73">
        <v>90.0</v>
      </c>
      <c r="AH71" s="73">
        <v>135.0</v>
      </c>
      <c r="AI71" s="88"/>
      <c r="AJ71" s="73" t="s">
        <v>182</v>
      </c>
      <c r="AK71" s="73" t="s">
        <v>182</v>
      </c>
      <c r="AL71" s="73"/>
      <c r="AM71" s="73" t="s">
        <v>182</v>
      </c>
      <c r="AN71" s="73" t="s">
        <v>182</v>
      </c>
      <c r="AO71" s="73">
        <v>95.0</v>
      </c>
      <c r="AP71" s="73">
        <v>190.0</v>
      </c>
      <c r="AQ71" s="73">
        <v>285.0</v>
      </c>
      <c r="AR71" s="76"/>
      <c r="AS71" s="73" t="s">
        <v>182</v>
      </c>
      <c r="AT71" s="73" t="s">
        <v>182</v>
      </c>
      <c r="AU71" s="88">
        <v>160.0</v>
      </c>
      <c r="AV71" s="88"/>
      <c r="AW71" s="88"/>
      <c r="AX71" s="88"/>
      <c r="AY71" s="88">
        <v>107.0</v>
      </c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73"/>
      <c r="BT71" s="73"/>
      <c r="BU71" s="73"/>
      <c r="BV71" s="73"/>
      <c r="BW71" s="73"/>
      <c r="BX71" s="73"/>
      <c r="BY71" s="73"/>
      <c r="BZ71" s="73"/>
      <c r="CA71" s="73"/>
      <c r="CB71" s="21"/>
    </row>
    <row r="72">
      <c r="A72" s="118" t="s">
        <v>68</v>
      </c>
      <c r="B72" s="111"/>
      <c r="C72" s="111"/>
      <c r="D72" s="111"/>
      <c r="E72" s="113"/>
      <c r="F72" s="111"/>
      <c r="G72" s="111"/>
      <c r="H72" s="111"/>
      <c r="I72" s="111"/>
      <c r="J72" s="124"/>
      <c r="K72" s="114"/>
      <c r="L72" s="114"/>
      <c r="M72" s="114"/>
      <c r="N72" s="113"/>
      <c r="O72" s="112"/>
      <c r="P72" s="112"/>
      <c r="Q72" s="114"/>
      <c r="R72" s="113">
        <v>24.0</v>
      </c>
      <c r="S72" s="113"/>
      <c r="T72" s="125"/>
      <c r="U72" s="132">
        <v>50.0</v>
      </c>
      <c r="V72" s="132">
        <v>13.0</v>
      </c>
      <c r="W72" s="132"/>
      <c r="X72" s="125"/>
      <c r="Y72" s="117"/>
      <c r="Z72" s="117"/>
      <c r="AA72" s="117"/>
      <c r="AB72" s="88"/>
      <c r="AC72" s="88"/>
      <c r="AD72" s="73" t="s">
        <v>182</v>
      </c>
      <c r="AE72" s="73" t="s">
        <v>182</v>
      </c>
      <c r="AF72" s="88"/>
      <c r="AG72" s="73" t="s">
        <v>182</v>
      </c>
      <c r="AH72" s="73" t="s">
        <v>182</v>
      </c>
      <c r="AI72" s="88"/>
      <c r="AJ72" s="73" t="s">
        <v>182</v>
      </c>
      <c r="AK72" s="73" t="s">
        <v>182</v>
      </c>
      <c r="AL72" s="73">
        <v>36.0</v>
      </c>
      <c r="AM72" s="73">
        <v>72.0</v>
      </c>
      <c r="AN72" s="73">
        <v>108.0</v>
      </c>
      <c r="AO72" s="73">
        <v>14.0</v>
      </c>
      <c r="AP72" s="73">
        <v>28.0</v>
      </c>
      <c r="AQ72" s="73">
        <v>42.0</v>
      </c>
      <c r="AR72" s="76"/>
      <c r="AS72" s="73" t="s">
        <v>182</v>
      </c>
      <c r="AT72" s="73" t="s">
        <v>182</v>
      </c>
      <c r="AU72" s="88"/>
      <c r="AV72" s="88"/>
      <c r="AW72" s="88"/>
      <c r="AX72" s="88"/>
      <c r="AY72" s="88">
        <v>72.0</v>
      </c>
      <c r="AZ72" s="88">
        <v>109.0</v>
      </c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73"/>
      <c r="BT72" s="73"/>
      <c r="BU72" s="73"/>
      <c r="BV72" s="73"/>
      <c r="BW72" s="73"/>
      <c r="BX72" s="73"/>
      <c r="BY72" s="73"/>
      <c r="BZ72" s="73"/>
      <c r="CA72" s="73"/>
      <c r="CB72" s="21"/>
    </row>
    <row r="73">
      <c r="A73" s="118" t="s">
        <v>69</v>
      </c>
      <c r="B73" s="111"/>
      <c r="C73" s="111"/>
      <c r="D73" s="111"/>
      <c r="E73" s="113"/>
      <c r="F73" s="111"/>
      <c r="G73" s="111"/>
      <c r="H73" s="111"/>
      <c r="I73" s="111"/>
      <c r="J73" s="124"/>
      <c r="K73" s="114"/>
      <c r="L73" s="114"/>
      <c r="M73" s="114"/>
      <c r="N73" s="113"/>
      <c r="O73" s="112"/>
      <c r="P73" s="112"/>
      <c r="Q73" s="114"/>
      <c r="R73" s="113">
        <v>48.0</v>
      </c>
      <c r="S73" s="113">
        <v>25.0</v>
      </c>
      <c r="T73" s="125"/>
      <c r="U73" s="132">
        <v>19.0</v>
      </c>
      <c r="V73" s="132"/>
      <c r="W73" s="132"/>
      <c r="X73" s="125"/>
      <c r="Y73" s="117"/>
      <c r="Z73" s="117"/>
      <c r="AA73" s="117"/>
      <c r="AB73" s="88"/>
      <c r="AC73" s="88"/>
      <c r="AD73" s="73" t="s">
        <v>182</v>
      </c>
      <c r="AE73" s="73" t="s">
        <v>182</v>
      </c>
      <c r="AF73" s="88"/>
      <c r="AG73" s="73" t="s">
        <v>182</v>
      </c>
      <c r="AH73" s="73" t="s">
        <v>182</v>
      </c>
      <c r="AI73" s="88"/>
      <c r="AJ73" s="73" t="s">
        <v>182</v>
      </c>
      <c r="AK73" s="73" t="s">
        <v>182</v>
      </c>
      <c r="AL73" s="73">
        <v>36.0</v>
      </c>
      <c r="AM73" s="73">
        <v>72.0</v>
      </c>
      <c r="AN73" s="73">
        <v>108.0</v>
      </c>
      <c r="AO73" s="73"/>
      <c r="AP73" s="73" t="s">
        <v>182</v>
      </c>
      <c r="AQ73" s="73" t="s">
        <v>182</v>
      </c>
      <c r="AR73" s="76"/>
      <c r="AS73" s="73" t="s">
        <v>182</v>
      </c>
      <c r="AT73" s="73" t="s">
        <v>182</v>
      </c>
      <c r="AU73" s="88"/>
      <c r="AV73" s="88"/>
      <c r="AW73" s="88"/>
      <c r="AX73" s="88"/>
      <c r="AY73" s="88"/>
      <c r="AZ73" s="88">
        <v>25.0</v>
      </c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73"/>
      <c r="BT73" s="73"/>
      <c r="BU73" s="73"/>
      <c r="BV73" s="73"/>
      <c r="BW73" s="73"/>
      <c r="BX73" s="73"/>
      <c r="BY73" s="73"/>
      <c r="BZ73" s="73"/>
      <c r="CA73" s="73"/>
      <c r="CB73" s="21"/>
    </row>
    <row r="74">
      <c r="A74" s="118" t="s">
        <v>70</v>
      </c>
      <c r="B74" s="111"/>
      <c r="C74" s="111"/>
      <c r="D74" s="111"/>
      <c r="E74" s="113"/>
      <c r="F74" s="111"/>
      <c r="G74" s="111"/>
      <c r="H74" s="111"/>
      <c r="I74" s="111"/>
      <c r="J74" s="124"/>
      <c r="K74" s="114"/>
      <c r="L74" s="114"/>
      <c r="M74" s="114"/>
      <c r="N74" s="113"/>
      <c r="O74" s="112"/>
      <c r="P74" s="112"/>
      <c r="Q74" s="114"/>
      <c r="R74" s="113">
        <v>36.0</v>
      </c>
      <c r="S74" s="113">
        <v>19.0</v>
      </c>
      <c r="T74" s="125"/>
      <c r="U74" s="132"/>
      <c r="V74" s="132"/>
      <c r="W74" s="132"/>
      <c r="X74" s="125"/>
      <c r="Y74" s="117"/>
      <c r="Z74" s="117"/>
      <c r="AA74" s="117"/>
      <c r="AB74" s="88"/>
      <c r="AC74" s="88"/>
      <c r="AD74" s="73" t="s">
        <v>182</v>
      </c>
      <c r="AE74" s="73" t="s">
        <v>182</v>
      </c>
      <c r="AF74" s="88"/>
      <c r="AG74" s="73" t="s">
        <v>182</v>
      </c>
      <c r="AH74" s="73" t="s">
        <v>182</v>
      </c>
      <c r="AI74" s="88"/>
      <c r="AJ74" s="73" t="s">
        <v>182</v>
      </c>
      <c r="AK74" s="73" t="s">
        <v>182</v>
      </c>
      <c r="AL74" s="73">
        <v>24.0</v>
      </c>
      <c r="AM74" s="73">
        <v>48.0</v>
      </c>
      <c r="AN74" s="73">
        <v>72.0</v>
      </c>
      <c r="AO74" s="73"/>
      <c r="AP74" s="73" t="s">
        <v>182</v>
      </c>
      <c r="AQ74" s="73" t="s">
        <v>182</v>
      </c>
      <c r="AR74" s="76"/>
      <c r="AS74" s="73" t="s">
        <v>182</v>
      </c>
      <c r="AT74" s="73" t="s">
        <v>182</v>
      </c>
      <c r="AU74" s="88"/>
      <c r="AV74" s="88"/>
      <c r="AW74" s="88"/>
      <c r="AX74" s="88"/>
      <c r="AY74" s="88"/>
      <c r="AZ74" s="88">
        <v>42.0</v>
      </c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73"/>
      <c r="BT74" s="73"/>
      <c r="BU74" s="73"/>
      <c r="BV74" s="73"/>
      <c r="BW74" s="73"/>
      <c r="BX74" s="73"/>
      <c r="BY74" s="73"/>
      <c r="BZ74" s="73"/>
      <c r="CA74" s="73"/>
      <c r="CB74" s="21"/>
    </row>
    <row r="75">
      <c r="A75" s="118" t="s">
        <v>71</v>
      </c>
      <c r="B75" s="111"/>
      <c r="C75" s="111"/>
      <c r="D75" s="111"/>
      <c r="E75" s="113"/>
      <c r="F75" s="111"/>
      <c r="G75" s="111"/>
      <c r="H75" s="111"/>
      <c r="I75" s="111"/>
      <c r="J75" s="124"/>
      <c r="K75" s="114"/>
      <c r="L75" s="114"/>
      <c r="M75" s="114"/>
      <c r="N75" s="113"/>
      <c r="O75" s="112"/>
      <c r="P75" s="112"/>
      <c r="Q75" s="114"/>
      <c r="R75" s="113"/>
      <c r="S75" s="113"/>
      <c r="T75" s="125"/>
      <c r="U75" s="132"/>
      <c r="V75" s="132">
        <v>44.0</v>
      </c>
      <c r="W75" s="132"/>
      <c r="X75" s="125"/>
      <c r="Y75" s="117"/>
      <c r="Z75" s="117"/>
      <c r="AA75" s="117"/>
      <c r="AB75" s="88"/>
      <c r="AC75" s="88"/>
      <c r="AD75" s="73" t="s">
        <v>182</v>
      </c>
      <c r="AE75" s="73" t="s">
        <v>182</v>
      </c>
      <c r="AF75" s="88"/>
      <c r="AG75" s="73" t="s">
        <v>182</v>
      </c>
      <c r="AH75" s="73" t="s">
        <v>182</v>
      </c>
      <c r="AI75" s="88">
        <v>41.0</v>
      </c>
      <c r="AJ75" s="73">
        <v>82.0</v>
      </c>
      <c r="AK75" s="73">
        <v>123.0</v>
      </c>
      <c r="AL75" s="73"/>
      <c r="AM75" s="73" t="s">
        <v>182</v>
      </c>
      <c r="AN75" s="73" t="s">
        <v>182</v>
      </c>
      <c r="AO75" s="73">
        <v>95.0</v>
      </c>
      <c r="AP75" s="73">
        <v>190.0</v>
      </c>
      <c r="AQ75" s="73">
        <v>285.0</v>
      </c>
      <c r="AR75" s="76"/>
      <c r="AS75" s="73" t="s">
        <v>182</v>
      </c>
      <c r="AT75" s="73" t="s">
        <v>182</v>
      </c>
      <c r="AU75" s="88"/>
      <c r="AV75" s="88"/>
      <c r="AW75" s="88"/>
      <c r="AX75" s="88"/>
      <c r="AY75" s="88">
        <v>170.0</v>
      </c>
      <c r="AZ75" s="88"/>
      <c r="BA75" s="88">
        <v>112.0</v>
      </c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73"/>
      <c r="BT75" s="73"/>
      <c r="BU75" s="73"/>
      <c r="BV75" s="73"/>
      <c r="BW75" s="73"/>
      <c r="BX75" s="73"/>
      <c r="BY75" s="73"/>
      <c r="BZ75" s="73"/>
      <c r="CA75" s="73"/>
      <c r="CB75" s="21"/>
    </row>
    <row r="76">
      <c r="A76" s="118" t="s">
        <v>72</v>
      </c>
      <c r="B76" s="111"/>
      <c r="C76" s="111"/>
      <c r="D76" s="111"/>
      <c r="E76" s="113"/>
      <c r="F76" s="111"/>
      <c r="G76" s="111"/>
      <c r="H76" s="111"/>
      <c r="I76" s="111"/>
      <c r="J76" s="124"/>
      <c r="K76" s="114"/>
      <c r="L76" s="114"/>
      <c r="M76" s="114"/>
      <c r="N76" s="113"/>
      <c r="O76" s="112"/>
      <c r="P76" s="112"/>
      <c r="Q76" s="114"/>
      <c r="R76" s="113"/>
      <c r="S76" s="113"/>
      <c r="T76" s="125"/>
      <c r="U76" s="132"/>
      <c r="V76" s="132"/>
      <c r="W76" s="132">
        <v>78.0</v>
      </c>
      <c r="X76" s="125">
        <v>38.0</v>
      </c>
      <c r="Y76" s="117"/>
      <c r="Z76" s="117"/>
      <c r="AA76" s="117"/>
      <c r="AB76" s="88"/>
      <c r="AC76" s="88"/>
      <c r="AD76" s="73" t="s">
        <v>182</v>
      </c>
      <c r="AE76" s="73" t="s">
        <v>182</v>
      </c>
      <c r="AF76" s="88"/>
      <c r="AG76" s="73" t="s">
        <v>182</v>
      </c>
      <c r="AH76" s="73" t="s">
        <v>182</v>
      </c>
      <c r="AI76" s="88"/>
      <c r="AJ76" s="73" t="s">
        <v>182</v>
      </c>
      <c r="AK76" s="73" t="s">
        <v>182</v>
      </c>
      <c r="AL76" s="73"/>
      <c r="AM76" s="73" t="s">
        <v>182</v>
      </c>
      <c r="AN76" s="73" t="s">
        <v>182</v>
      </c>
      <c r="AO76" s="73"/>
      <c r="AP76" s="73" t="s">
        <v>182</v>
      </c>
      <c r="AQ76" s="73" t="s">
        <v>182</v>
      </c>
      <c r="AR76" s="76">
        <v>71.0</v>
      </c>
      <c r="AS76" s="73">
        <v>142.0</v>
      </c>
      <c r="AT76" s="73">
        <v>213.0</v>
      </c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73"/>
      <c r="BT76" s="73"/>
      <c r="BU76" s="73"/>
      <c r="BV76" s="73"/>
      <c r="BW76" s="73"/>
      <c r="BX76" s="73"/>
      <c r="BY76" s="73"/>
      <c r="BZ76" s="73"/>
      <c r="CA76" s="73"/>
      <c r="CB76" s="21"/>
    </row>
    <row r="77">
      <c r="A77" s="118" t="s">
        <v>73</v>
      </c>
      <c r="B77" s="111"/>
      <c r="C77" s="111"/>
      <c r="D77" s="111"/>
      <c r="E77" s="113"/>
      <c r="F77" s="111"/>
      <c r="G77" s="111"/>
      <c r="H77" s="111"/>
      <c r="I77" s="111"/>
      <c r="J77" s="124"/>
      <c r="K77" s="114"/>
      <c r="L77" s="114"/>
      <c r="M77" s="114"/>
      <c r="N77" s="113"/>
      <c r="O77" s="112"/>
      <c r="P77" s="112"/>
      <c r="Q77" s="114"/>
      <c r="R77" s="113"/>
      <c r="S77" s="113"/>
      <c r="T77" s="125"/>
      <c r="U77" s="132"/>
      <c r="V77" s="132"/>
      <c r="W77" s="132">
        <v>39.0</v>
      </c>
      <c r="X77" s="125">
        <v>19.0</v>
      </c>
      <c r="Y77" s="117"/>
      <c r="Z77" s="117"/>
      <c r="AA77" s="117"/>
      <c r="AB77" s="88"/>
      <c r="AC77" s="88"/>
      <c r="AD77" s="73" t="s">
        <v>182</v>
      </c>
      <c r="AE77" s="73" t="s">
        <v>182</v>
      </c>
      <c r="AF77" s="88"/>
      <c r="AG77" s="73" t="s">
        <v>182</v>
      </c>
      <c r="AH77" s="73" t="s">
        <v>182</v>
      </c>
      <c r="AI77" s="88"/>
      <c r="AJ77" s="73" t="s">
        <v>182</v>
      </c>
      <c r="AK77" s="73" t="s">
        <v>182</v>
      </c>
      <c r="AL77" s="73"/>
      <c r="AM77" s="73" t="s">
        <v>182</v>
      </c>
      <c r="AN77" s="73" t="s">
        <v>182</v>
      </c>
      <c r="AO77" s="73"/>
      <c r="AP77" s="73" t="s">
        <v>182</v>
      </c>
      <c r="AQ77" s="73" t="s">
        <v>182</v>
      </c>
      <c r="AR77" s="76">
        <v>36.0</v>
      </c>
      <c r="AS77" s="73">
        <v>72.0</v>
      </c>
      <c r="AT77" s="73">
        <v>108.0</v>
      </c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73"/>
      <c r="BT77" s="73"/>
      <c r="BU77" s="73"/>
      <c r="BV77" s="73"/>
      <c r="BW77" s="73"/>
      <c r="BX77" s="73"/>
      <c r="BY77" s="73"/>
      <c r="BZ77" s="73"/>
      <c r="CA77" s="73"/>
      <c r="CB77" s="21"/>
    </row>
    <row r="78">
      <c r="A78" s="118" t="s">
        <v>74</v>
      </c>
      <c r="B78" s="111"/>
      <c r="C78" s="111"/>
      <c r="D78" s="111"/>
      <c r="E78" s="113"/>
      <c r="F78" s="111"/>
      <c r="G78" s="111"/>
      <c r="H78" s="111"/>
      <c r="I78" s="111"/>
      <c r="J78" s="124"/>
      <c r="K78" s="114"/>
      <c r="L78" s="114"/>
      <c r="M78" s="114"/>
      <c r="N78" s="113"/>
      <c r="O78" s="112"/>
      <c r="P78" s="112"/>
      <c r="Q78" s="114"/>
      <c r="R78" s="113"/>
      <c r="S78" s="113"/>
      <c r="T78" s="125"/>
      <c r="U78" s="132"/>
      <c r="V78" s="132"/>
      <c r="W78" s="132">
        <v>259.0</v>
      </c>
      <c r="X78" s="125">
        <v>178.0</v>
      </c>
      <c r="Y78" s="117"/>
      <c r="Z78" s="117"/>
      <c r="AA78" s="117"/>
      <c r="AB78" s="88"/>
      <c r="AC78" s="88"/>
      <c r="AD78" s="73" t="s">
        <v>182</v>
      </c>
      <c r="AE78" s="73" t="s">
        <v>182</v>
      </c>
      <c r="AF78" s="88"/>
      <c r="AG78" s="73" t="s">
        <v>182</v>
      </c>
      <c r="AH78" s="73" t="s">
        <v>182</v>
      </c>
      <c r="AI78" s="88"/>
      <c r="AJ78" s="73" t="s">
        <v>182</v>
      </c>
      <c r="AK78" s="73" t="s">
        <v>182</v>
      </c>
      <c r="AL78" s="73"/>
      <c r="AM78" s="73" t="s">
        <v>182</v>
      </c>
      <c r="AN78" s="73" t="s">
        <v>182</v>
      </c>
      <c r="AO78" s="73"/>
      <c r="AP78" s="73" t="s">
        <v>182</v>
      </c>
      <c r="AQ78" s="73" t="s">
        <v>182</v>
      </c>
      <c r="AR78" s="76">
        <v>170.0</v>
      </c>
      <c r="AS78" s="73">
        <v>340.0</v>
      </c>
      <c r="AT78" s="73">
        <v>510.0</v>
      </c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73"/>
      <c r="BT78" s="73"/>
      <c r="BU78" s="73"/>
      <c r="BV78" s="73"/>
      <c r="BW78" s="73"/>
      <c r="BX78" s="73"/>
      <c r="BY78" s="73"/>
      <c r="BZ78" s="73"/>
      <c r="CA78" s="73"/>
      <c r="CB78" s="21"/>
    </row>
    <row r="79">
      <c r="A79" s="118" t="s">
        <v>75</v>
      </c>
      <c r="B79" s="111"/>
      <c r="C79" s="111"/>
      <c r="D79" s="111"/>
      <c r="E79" s="113"/>
      <c r="F79" s="111"/>
      <c r="G79" s="111"/>
      <c r="H79" s="111"/>
      <c r="I79" s="111"/>
      <c r="J79" s="124"/>
      <c r="K79" s="114"/>
      <c r="L79" s="114"/>
      <c r="M79" s="114"/>
      <c r="N79" s="113"/>
      <c r="O79" s="112"/>
      <c r="P79" s="112"/>
      <c r="Q79" s="114"/>
      <c r="R79" s="113"/>
      <c r="S79" s="113"/>
      <c r="T79" s="125"/>
      <c r="U79" s="132"/>
      <c r="V79" s="132"/>
      <c r="W79" s="132">
        <v>130.0</v>
      </c>
      <c r="X79" s="125">
        <v>63.0</v>
      </c>
      <c r="Y79" s="117"/>
      <c r="Z79" s="117"/>
      <c r="AA79" s="117"/>
      <c r="AB79" s="88"/>
      <c r="AC79" s="88"/>
      <c r="AD79" s="73" t="s">
        <v>182</v>
      </c>
      <c r="AE79" s="73" t="s">
        <v>182</v>
      </c>
      <c r="AF79" s="88"/>
      <c r="AG79" s="73" t="s">
        <v>182</v>
      </c>
      <c r="AH79" s="73" t="s">
        <v>182</v>
      </c>
      <c r="AI79" s="88"/>
      <c r="AJ79" s="73" t="s">
        <v>182</v>
      </c>
      <c r="AK79" s="73" t="s">
        <v>182</v>
      </c>
      <c r="AL79" s="73"/>
      <c r="AM79" s="73" t="s">
        <v>182</v>
      </c>
      <c r="AN79" s="73" t="s">
        <v>182</v>
      </c>
      <c r="AO79" s="73"/>
      <c r="AP79" s="73" t="s">
        <v>182</v>
      </c>
      <c r="AQ79" s="73" t="s">
        <v>182</v>
      </c>
      <c r="AR79" s="76">
        <v>71.0</v>
      </c>
      <c r="AS79" s="73">
        <v>142.0</v>
      </c>
      <c r="AT79" s="73">
        <v>213.0</v>
      </c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73"/>
      <c r="BT79" s="73"/>
      <c r="BU79" s="73"/>
      <c r="BV79" s="73"/>
      <c r="BW79" s="73"/>
      <c r="BX79" s="73"/>
      <c r="BY79" s="73"/>
      <c r="BZ79" s="73"/>
      <c r="CA79" s="73"/>
      <c r="CB79" s="21"/>
    </row>
    <row r="80">
      <c r="A80" s="18"/>
      <c r="B80" s="21"/>
      <c r="C80" s="21"/>
      <c r="D80" s="21"/>
      <c r="E80" s="49"/>
      <c r="F80" s="21"/>
      <c r="G80" s="21"/>
      <c r="H80" s="21"/>
      <c r="I80" s="21"/>
      <c r="J80" s="77"/>
      <c r="K80" s="98"/>
      <c r="L80" s="98"/>
      <c r="M80" s="98"/>
      <c r="N80" s="49"/>
      <c r="O80" s="67"/>
      <c r="P80" s="67"/>
      <c r="Q80" s="98"/>
      <c r="R80" s="49"/>
      <c r="S80" s="49"/>
      <c r="T80" s="133"/>
      <c r="U80" s="134"/>
      <c r="V80" s="135"/>
      <c r="W80" s="135"/>
      <c r="X80" s="133"/>
      <c r="Y80" s="109"/>
      <c r="Z80" s="117"/>
      <c r="AA80" s="117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133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21"/>
    </row>
    <row r="81">
      <c r="A81" s="18"/>
      <c r="B81" s="21"/>
      <c r="C81" s="21"/>
      <c r="D81" s="21"/>
      <c r="E81" s="30"/>
      <c r="F81" s="21"/>
      <c r="G81" s="21"/>
      <c r="H81" s="21"/>
      <c r="I81" s="21"/>
      <c r="J81" s="77"/>
      <c r="K81" s="98"/>
      <c r="L81" s="98"/>
      <c r="M81" s="98"/>
      <c r="N81" s="49"/>
      <c r="O81" s="67"/>
      <c r="P81" s="67"/>
      <c r="Q81" s="98"/>
      <c r="R81" s="49"/>
      <c r="S81" s="49"/>
      <c r="T81" s="133"/>
      <c r="U81" s="134"/>
      <c r="V81" s="135"/>
      <c r="W81" s="135"/>
      <c r="X81" s="133"/>
      <c r="Y81" s="109"/>
      <c r="Z81" s="117"/>
      <c r="AA81" s="117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133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21"/>
    </row>
    <row r="82">
      <c r="A82" s="18"/>
      <c r="B82" s="21"/>
      <c r="C82" s="21"/>
      <c r="D82" s="21"/>
      <c r="E82" s="30"/>
      <c r="F82" s="21"/>
      <c r="G82" s="21"/>
      <c r="H82" s="21"/>
      <c r="I82" s="21"/>
      <c r="J82" s="77"/>
      <c r="K82" s="98"/>
      <c r="L82" s="98"/>
      <c r="M82" s="98"/>
      <c r="N82" s="49"/>
      <c r="O82" s="67"/>
      <c r="P82" s="67"/>
      <c r="Q82" s="98"/>
      <c r="R82" s="49"/>
      <c r="S82" s="49"/>
      <c r="T82" s="133"/>
      <c r="U82" s="134"/>
      <c r="V82" s="135"/>
      <c r="W82" s="135"/>
      <c r="X82" s="133"/>
      <c r="Y82" s="109"/>
      <c r="Z82" s="117"/>
      <c r="AA82" s="117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133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21"/>
    </row>
    <row r="83">
      <c r="A83" s="18"/>
      <c r="B83" s="21"/>
      <c r="C83" s="21"/>
      <c r="D83" s="21"/>
      <c r="E83" s="30"/>
      <c r="F83" s="21"/>
      <c r="G83" s="21"/>
      <c r="H83" s="21"/>
      <c r="I83" s="21"/>
      <c r="J83" s="77"/>
      <c r="K83" s="98"/>
      <c r="L83" s="98"/>
      <c r="M83" s="98"/>
      <c r="N83" s="49"/>
      <c r="O83" s="67"/>
      <c r="P83" s="67"/>
      <c r="Q83" s="98"/>
      <c r="R83" s="49"/>
      <c r="S83" s="49"/>
      <c r="T83" s="133"/>
      <c r="U83" s="134"/>
      <c r="V83" s="135"/>
      <c r="W83" s="135"/>
      <c r="X83" s="133"/>
      <c r="Y83" s="109"/>
      <c r="Z83" s="117"/>
      <c r="AA83" s="117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133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B83" s="21"/>
    </row>
    <row r="84">
      <c r="A84" s="18"/>
      <c r="B84" s="21"/>
      <c r="C84" s="21"/>
      <c r="D84" s="21"/>
      <c r="E84" s="30"/>
      <c r="F84" s="21"/>
      <c r="G84" s="21"/>
      <c r="H84" s="21"/>
      <c r="I84" s="21"/>
      <c r="J84" s="77"/>
      <c r="K84" s="98"/>
      <c r="L84" s="98"/>
      <c r="M84" s="98"/>
      <c r="N84" s="49"/>
      <c r="O84" s="67"/>
      <c r="P84" s="67"/>
      <c r="Q84" s="98"/>
      <c r="R84" s="49"/>
      <c r="S84" s="49"/>
      <c r="T84" s="133"/>
      <c r="U84" s="134"/>
      <c r="V84" s="135"/>
      <c r="W84" s="135"/>
      <c r="X84" s="133"/>
      <c r="Y84" s="109"/>
      <c r="Z84" s="117"/>
      <c r="AA84" s="117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133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B84" s="21"/>
    </row>
    <row r="85">
      <c r="A85" s="18"/>
      <c r="B85" s="15"/>
      <c r="C85" s="15"/>
      <c r="D85" s="15"/>
      <c r="E85" s="30"/>
      <c r="F85" s="15"/>
      <c r="G85" s="15"/>
      <c r="H85" s="15"/>
      <c r="I85" s="15"/>
      <c r="J85" s="136"/>
      <c r="K85" s="32"/>
      <c r="L85" s="27"/>
      <c r="M85" s="27"/>
      <c r="N85" s="30"/>
      <c r="O85" s="17"/>
      <c r="P85" s="17"/>
      <c r="Q85" s="27"/>
      <c r="R85" s="28"/>
      <c r="S85" s="28"/>
      <c r="T85" s="137"/>
      <c r="U85" s="138"/>
      <c r="V85" s="135"/>
      <c r="W85" s="135"/>
      <c r="X85" s="137"/>
      <c r="Y85" s="38"/>
      <c r="Z85" s="36"/>
      <c r="AA85" s="36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137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15"/>
    </row>
    <row r="86">
      <c r="A86" s="18"/>
      <c r="B86" s="15"/>
      <c r="C86" s="15"/>
      <c r="D86" s="15"/>
      <c r="E86" s="30"/>
      <c r="F86" s="15"/>
      <c r="G86" s="15"/>
      <c r="H86" s="15"/>
      <c r="I86" s="15"/>
      <c r="J86" s="136"/>
      <c r="K86" s="32"/>
      <c r="L86" s="27"/>
      <c r="M86" s="27"/>
      <c r="N86" s="30"/>
      <c r="O86" s="17"/>
      <c r="P86" s="17"/>
      <c r="Q86" s="27"/>
      <c r="R86" s="28"/>
      <c r="S86" s="28"/>
      <c r="T86" s="137"/>
      <c r="U86" s="138"/>
      <c r="V86" s="135"/>
      <c r="W86" s="135"/>
      <c r="X86" s="137"/>
      <c r="Y86" s="38"/>
      <c r="Z86" s="36"/>
      <c r="AA86" s="36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137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15"/>
    </row>
    <row r="87">
      <c r="A87" s="18"/>
      <c r="B87" s="15"/>
      <c r="C87" s="15"/>
      <c r="D87" s="15"/>
      <c r="E87" s="30"/>
      <c r="F87" s="15"/>
      <c r="G87" s="15"/>
      <c r="H87" s="15"/>
      <c r="I87" s="15"/>
      <c r="J87" s="136"/>
      <c r="K87" s="32"/>
      <c r="L87" s="27"/>
      <c r="M87" s="27"/>
      <c r="N87" s="30"/>
      <c r="O87" s="17"/>
      <c r="P87" s="17"/>
      <c r="Q87" s="27"/>
      <c r="R87" s="28"/>
      <c r="S87" s="28"/>
      <c r="T87" s="137"/>
      <c r="U87" s="138"/>
      <c r="V87" s="135"/>
      <c r="W87" s="135"/>
      <c r="X87" s="137"/>
      <c r="Y87" s="38"/>
      <c r="Z87" s="36"/>
      <c r="AA87" s="36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137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15"/>
    </row>
    <row r="88">
      <c r="A88" s="18"/>
      <c r="B88" s="15"/>
      <c r="C88" s="15"/>
      <c r="D88" s="15"/>
      <c r="E88" s="30"/>
      <c r="F88" s="15"/>
      <c r="G88" s="15"/>
      <c r="H88" s="15"/>
      <c r="I88" s="15"/>
      <c r="J88" s="136"/>
      <c r="K88" s="32"/>
      <c r="L88" s="27"/>
      <c r="M88" s="27"/>
      <c r="N88" s="30"/>
      <c r="O88" s="17"/>
      <c r="P88" s="17"/>
      <c r="Q88" s="27"/>
      <c r="R88" s="28"/>
      <c r="S88" s="28"/>
      <c r="T88" s="137"/>
      <c r="U88" s="138"/>
      <c r="V88" s="135"/>
      <c r="W88" s="135"/>
      <c r="X88" s="137"/>
      <c r="Y88" s="38"/>
      <c r="Z88" s="36"/>
      <c r="AA88" s="36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137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15"/>
    </row>
    <row r="89">
      <c r="A89" s="18"/>
      <c r="B89" s="15"/>
      <c r="C89" s="15"/>
      <c r="D89" s="15"/>
      <c r="E89" s="30"/>
      <c r="F89" s="15"/>
      <c r="G89" s="15"/>
      <c r="H89" s="15"/>
      <c r="I89" s="15"/>
      <c r="J89" s="136"/>
      <c r="K89" s="32"/>
      <c r="L89" s="27"/>
      <c r="M89" s="27"/>
      <c r="N89" s="30"/>
      <c r="O89" s="17"/>
      <c r="P89" s="17"/>
      <c r="Q89" s="27"/>
      <c r="R89" s="28"/>
      <c r="S89" s="28"/>
      <c r="T89" s="137"/>
      <c r="U89" s="138"/>
      <c r="V89" s="135"/>
      <c r="W89" s="135"/>
      <c r="X89" s="137"/>
      <c r="Y89" s="38"/>
      <c r="Z89" s="36"/>
      <c r="AA89" s="36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137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15"/>
    </row>
    <row r="90">
      <c r="A90" s="18"/>
      <c r="B90" s="15"/>
      <c r="C90" s="15"/>
      <c r="D90" s="15"/>
      <c r="E90" s="30"/>
      <c r="F90" s="15"/>
      <c r="G90" s="15"/>
      <c r="H90" s="15"/>
      <c r="I90" s="15"/>
      <c r="J90" s="136"/>
      <c r="K90" s="32"/>
      <c r="L90" s="27"/>
      <c r="M90" s="27"/>
      <c r="N90" s="30"/>
      <c r="O90" s="17"/>
      <c r="P90" s="17"/>
      <c r="Q90" s="27"/>
      <c r="R90" s="28"/>
      <c r="S90" s="28"/>
      <c r="T90" s="137"/>
      <c r="U90" s="138"/>
      <c r="V90" s="135"/>
      <c r="W90" s="135"/>
      <c r="X90" s="137"/>
      <c r="Y90" s="38"/>
      <c r="Z90" s="36"/>
      <c r="AA90" s="36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137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15"/>
    </row>
    <row r="91">
      <c r="A91" s="18"/>
      <c r="B91" s="15"/>
      <c r="C91" s="15"/>
      <c r="D91" s="15"/>
      <c r="E91" s="30"/>
      <c r="F91" s="15"/>
      <c r="G91" s="15"/>
      <c r="H91" s="15"/>
      <c r="I91" s="15"/>
      <c r="J91" s="136"/>
      <c r="K91" s="32"/>
      <c r="L91" s="27"/>
      <c r="M91" s="27"/>
      <c r="N91" s="30"/>
      <c r="O91" s="17"/>
      <c r="P91" s="17"/>
      <c r="Q91" s="27"/>
      <c r="R91" s="28"/>
      <c r="S91" s="28"/>
      <c r="T91" s="137"/>
      <c r="U91" s="138"/>
      <c r="V91" s="135"/>
      <c r="W91" s="135"/>
      <c r="X91" s="137"/>
      <c r="Y91" s="38"/>
      <c r="Z91" s="36"/>
      <c r="AA91" s="36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137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15"/>
    </row>
    <row r="92">
      <c r="A92" s="18"/>
      <c r="B92" s="15"/>
      <c r="C92" s="15"/>
      <c r="D92" s="15"/>
      <c r="E92" s="30"/>
      <c r="F92" s="15"/>
      <c r="G92" s="15"/>
      <c r="H92" s="15"/>
      <c r="I92" s="15"/>
      <c r="J92" s="136"/>
      <c r="K92" s="32"/>
      <c r="L92" s="27"/>
      <c r="M92" s="27"/>
      <c r="N92" s="30"/>
      <c r="O92" s="17"/>
      <c r="P92" s="17"/>
      <c r="Q92" s="27"/>
      <c r="R92" s="28"/>
      <c r="S92" s="28"/>
      <c r="T92" s="137"/>
      <c r="U92" s="138"/>
      <c r="V92" s="135"/>
      <c r="W92" s="135"/>
      <c r="X92" s="137"/>
      <c r="Y92" s="38"/>
      <c r="Z92" s="36"/>
      <c r="AA92" s="36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137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15"/>
    </row>
    <row r="93">
      <c r="A93" s="18"/>
      <c r="B93" s="15"/>
      <c r="C93" s="15"/>
      <c r="D93" s="15"/>
      <c r="E93" s="30"/>
      <c r="F93" s="15"/>
      <c r="G93" s="15"/>
      <c r="H93" s="15"/>
      <c r="I93" s="15"/>
      <c r="J93" s="136"/>
      <c r="K93" s="32"/>
      <c r="L93" s="27"/>
      <c r="M93" s="27"/>
      <c r="N93" s="30"/>
      <c r="O93" s="17"/>
      <c r="P93" s="17"/>
      <c r="Q93" s="27"/>
      <c r="R93" s="28"/>
      <c r="S93" s="28"/>
      <c r="T93" s="137"/>
      <c r="U93" s="138"/>
      <c r="V93" s="135"/>
      <c r="W93" s="135"/>
      <c r="X93" s="137"/>
      <c r="Y93" s="38"/>
      <c r="Z93" s="36"/>
      <c r="AA93" s="36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137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15"/>
    </row>
    <row r="94">
      <c r="A94" s="18"/>
      <c r="B94" s="15"/>
      <c r="C94" s="15"/>
      <c r="D94" s="15"/>
      <c r="E94" s="30"/>
      <c r="F94" s="15"/>
      <c r="G94" s="15"/>
      <c r="H94" s="15"/>
      <c r="I94" s="15"/>
      <c r="J94" s="136"/>
      <c r="K94" s="32"/>
      <c r="L94" s="27"/>
      <c r="M94" s="27"/>
      <c r="N94" s="30"/>
      <c r="O94" s="17"/>
      <c r="P94" s="17"/>
      <c r="Q94" s="27"/>
      <c r="R94" s="28"/>
      <c r="S94" s="28"/>
      <c r="T94" s="137"/>
      <c r="U94" s="138"/>
      <c r="V94" s="135"/>
      <c r="W94" s="135"/>
      <c r="X94" s="137"/>
      <c r="Y94" s="38"/>
      <c r="Z94" s="36"/>
      <c r="AA94" s="36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137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15"/>
    </row>
    <row r="95">
      <c r="A95" s="18"/>
      <c r="B95" s="15"/>
      <c r="C95" s="15"/>
      <c r="D95" s="15"/>
      <c r="E95" s="30"/>
      <c r="F95" s="15"/>
      <c r="G95" s="15"/>
      <c r="H95" s="15"/>
      <c r="I95" s="15"/>
      <c r="J95" s="136"/>
      <c r="K95" s="32"/>
      <c r="L95" s="27"/>
      <c r="M95" s="27"/>
      <c r="N95" s="30"/>
      <c r="O95" s="17"/>
      <c r="P95" s="17"/>
      <c r="Q95" s="27"/>
      <c r="R95" s="28"/>
      <c r="S95" s="28"/>
      <c r="T95" s="137"/>
      <c r="U95" s="138"/>
      <c r="V95" s="135"/>
      <c r="W95" s="135"/>
      <c r="X95" s="137"/>
      <c r="Y95" s="38"/>
      <c r="Z95" s="36"/>
      <c r="AA95" s="36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137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15"/>
    </row>
    <row r="96">
      <c r="A96" s="18"/>
      <c r="B96" s="15"/>
      <c r="C96" s="15"/>
      <c r="D96" s="15"/>
      <c r="E96" s="30"/>
      <c r="F96" s="15"/>
      <c r="G96" s="15"/>
      <c r="H96" s="15"/>
      <c r="I96" s="15"/>
      <c r="J96" s="136"/>
      <c r="K96" s="32"/>
      <c r="L96" s="27"/>
      <c r="M96" s="27"/>
      <c r="N96" s="30"/>
      <c r="O96" s="17"/>
      <c r="P96" s="17"/>
      <c r="Q96" s="27"/>
      <c r="R96" s="28"/>
      <c r="S96" s="28"/>
      <c r="T96" s="137"/>
      <c r="U96" s="138"/>
      <c r="V96" s="135"/>
      <c r="W96" s="135"/>
      <c r="X96" s="137"/>
      <c r="Y96" s="38"/>
      <c r="Z96" s="36"/>
      <c r="AA96" s="36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137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15"/>
    </row>
    <row r="97">
      <c r="A97" s="18"/>
      <c r="B97" s="15"/>
      <c r="C97" s="15"/>
      <c r="D97" s="15"/>
      <c r="E97" s="30"/>
      <c r="F97" s="15"/>
      <c r="G97" s="15"/>
      <c r="H97" s="15"/>
      <c r="I97" s="15"/>
      <c r="J97" s="136"/>
      <c r="K97" s="32"/>
      <c r="L97" s="27"/>
      <c r="M97" s="27"/>
      <c r="N97" s="30"/>
      <c r="O97" s="17"/>
      <c r="P97" s="17"/>
      <c r="Q97" s="27"/>
      <c r="R97" s="28"/>
      <c r="S97" s="28"/>
      <c r="T97" s="137"/>
      <c r="U97" s="138"/>
      <c r="V97" s="135"/>
      <c r="W97" s="135"/>
      <c r="X97" s="137"/>
      <c r="Y97" s="38"/>
      <c r="Z97" s="36"/>
      <c r="AA97" s="36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137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15"/>
    </row>
    <row r="98">
      <c r="A98" s="18"/>
      <c r="B98" s="15"/>
      <c r="C98" s="15"/>
      <c r="D98" s="15"/>
      <c r="E98" s="30"/>
      <c r="F98" s="15"/>
      <c r="G98" s="15"/>
      <c r="H98" s="15"/>
      <c r="I98" s="15"/>
      <c r="J98" s="136"/>
      <c r="K98" s="32"/>
      <c r="L98" s="27"/>
      <c r="M98" s="27"/>
      <c r="N98" s="30"/>
      <c r="O98" s="17"/>
      <c r="P98" s="17"/>
      <c r="Q98" s="27"/>
      <c r="R98" s="28"/>
      <c r="S98" s="28"/>
      <c r="T98" s="137"/>
      <c r="U98" s="138"/>
      <c r="V98" s="135"/>
      <c r="W98" s="135"/>
      <c r="X98" s="137"/>
      <c r="Y98" s="38"/>
      <c r="Z98" s="36"/>
      <c r="AA98" s="36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137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15"/>
    </row>
    <row r="99">
      <c r="A99" s="18"/>
      <c r="B99" s="15"/>
      <c r="C99" s="15"/>
      <c r="D99" s="15"/>
      <c r="E99" s="30"/>
      <c r="F99" s="15"/>
      <c r="G99" s="15"/>
      <c r="H99" s="15"/>
      <c r="I99" s="15"/>
      <c r="J99" s="136"/>
      <c r="K99" s="32"/>
      <c r="L99" s="27"/>
      <c r="M99" s="27"/>
      <c r="N99" s="30"/>
      <c r="O99" s="17"/>
      <c r="P99" s="17"/>
      <c r="Q99" s="27"/>
      <c r="R99" s="28"/>
      <c r="S99" s="28"/>
      <c r="T99" s="137"/>
      <c r="U99" s="138"/>
      <c r="V99" s="135"/>
      <c r="W99" s="135"/>
      <c r="X99" s="137"/>
      <c r="Y99" s="38"/>
      <c r="Z99" s="36"/>
      <c r="AA99" s="36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137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15"/>
    </row>
    <row r="100">
      <c r="A100" s="18"/>
      <c r="B100" s="15"/>
      <c r="C100" s="15"/>
      <c r="D100" s="15"/>
      <c r="E100" s="30"/>
      <c r="F100" s="15"/>
      <c r="G100" s="15"/>
      <c r="H100" s="15"/>
      <c r="I100" s="15"/>
      <c r="J100" s="136"/>
      <c r="K100" s="32"/>
      <c r="L100" s="27"/>
      <c r="M100" s="27"/>
      <c r="N100" s="30"/>
      <c r="O100" s="17"/>
      <c r="P100" s="17"/>
      <c r="Q100" s="27"/>
      <c r="R100" s="28"/>
      <c r="S100" s="28"/>
      <c r="T100" s="137"/>
      <c r="U100" s="138"/>
      <c r="V100" s="135"/>
      <c r="W100" s="135"/>
      <c r="X100" s="137"/>
      <c r="Y100" s="38"/>
      <c r="Z100" s="36"/>
      <c r="AA100" s="36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137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15"/>
    </row>
    <row r="101">
      <c r="A101" s="18"/>
      <c r="B101" s="15"/>
      <c r="C101" s="15"/>
      <c r="D101" s="15"/>
      <c r="E101" s="30"/>
      <c r="F101" s="15"/>
      <c r="G101" s="15"/>
      <c r="H101" s="15"/>
      <c r="I101" s="15"/>
      <c r="J101" s="136"/>
      <c r="K101" s="32"/>
      <c r="L101" s="27"/>
      <c r="M101" s="27"/>
      <c r="N101" s="30"/>
      <c r="O101" s="17"/>
      <c r="P101" s="17"/>
      <c r="Q101" s="27"/>
      <c r="R101" s="28"/>
      <c r="S101" s="28"/>
      <c r="T101" s="137"/>
      <c r="U101" s="138"/>
      <c r="V101" s="135"/>
      <c r="W101" s="135"/>
      <c r="X101" s="137"/>
      <c r="Y101" s="38"/>
      <c r="Z101" s="36"/>
      <c r="AA101" s="36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137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15"/>
    </row>
    <row r="102">
      <c r="A102" s="18"/>
      <c r="B102" s="15"/>
      <c r="C102" s="15"/>
      <c r="D102" s="15"/>
      <c r="E102" s="30"/>
      <c r="F102" s="15"/>
      <c r="G102" s="15"/>
      <c r="H102" s="15"/>
      <c r="I102" s="15"/>
      <c r="J102" s="136"/>
      <c r="K102" s="32"/>
      <c r="L102" s="27"/>
      <c r="M102" s="27"/>
      <c r="N102" s="30"/>
      <c r="O102" s="17"/>
      <c r="P102" s="17"/>
      <c r="Q102" s="27"/>
      <c r="R102" s="28"/>
      <c r="S102" s="28"/>
      <c r="T102" s="137"/>
      <c r="U102" s="138"/>
      <c r="V102" s="135"/>
      <c r="W102" s="135"/>
      <c r="X102" s="137"/>
      <c r="Y102" s="38"/>
      <c r="Z102" s="36"/>
      <c r="AA102" s="36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137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15"/>
    </row>
    <row r="103">
      <c r="A103" s="18"/>
      <c r="B103" s="15"/>
      <c r="C103" s="15"/>
      <c r="D103" s="15"/>
      <c r="E103" s="30"/>
      <c r="F103" s="15"/>
      <c r="G103" s="15"/>
      <c r="H103" s="15"/>
      <c r="I103" s="15"/>
      <c r="J103" s="136"/>
      <c r="K103" s="32"/>
      <c r="L103" s="27"/>
      <c r="M103" s="27"/>
      <c r="N103" s="30"/>
      <c r="O103" s="17"/>
      <c r="P103" s="17"/>
      <c r="Q103" s="27"/>
      <c r="R103" s="28"/>
      <c r="S103" s="28"/>
      <c r="T103" s="137"/>
      <c r="U103" s="138"/>
      <c r="V103" s="135"/>
      <c r="W103" s="135"/>
      <c r="X103" s="137"/>
      <c r="Y103" s="38"/>
      <c r="Z103" s="36"/>
      <c r="AA103" s="36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137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15"/>
    </row>
    <row r="104">
      <c r="A104" s="18"/>
      <c r="B104" s="15"/>
      <c r="C104" s="15"/>
      <c r="D104" s="15"/>
      <c r="E104" s="30"/>
      <c r="F104" s="15"/>
      <c r="G104" s="15"/>
      <c r="H104" s="15"/>
      <c r="I104" s="15"/>
      <c r="J104" s="136"/>
      <c r="K104" s="32"/>
      <c r="L104" s="27"/>
      <c r="M104" s="27"/>
      <c r="N104" s="30"/>
      <c r="O104" s="17"/>
      <c r="P104" s="17"/>
      <c r="Q104" s="27"/>
      <c r="R104" s="28"/>
      <c r="S104" s="28"/>
      <c r="T104" s="137"/>
      <c r="U104" s="138"/>
      <c r="V104" s="135"/>
      <c r="W104" s="135"/>
      <c r="X104" s="137"/>
      <c r="Y104" s="38"/>
      <c r="Z104" s="36"/>
      <c r="AA104" s="36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137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15"/>
    </row>
    <row r="105">
      <c r="A105" s="18"/>
      <c r="B105" s="15"/>
      <c r="C105" s="15"/>
      <c r="D105" s="15"/>
      <c r="E105" s="30"/>
      <c r="F105" s="15"/>
      <c r="G105" s="15"/>
      <c r="H105" s="15"/>
      <c r="I105" s="15"/>
      <c r="J105" s="136"/>
      <c r="K105" s="32"/>
      <c r="L105" s="27"/>
      <c r="M105" s="27"/>
      <c r="N105" s="30"/>
      <c r="O105" s="17"/>
      <c r="P105" s="17"/>
      <c r="Q105" s="27"/>
      <c r="R105" s="28"/>
      <c r="S105" s="28"/>
      <c r="T105" s="137"/>
      <c r="U105" s="138"/>
      <c r="V105" s="135"/>
      <c r="W105" s="135"/>
      <c r="X105" s="137"/>
      <c r="Y105" s="38"/>
      <c r="Z105" s="36"/>
      <c r="AA105" s="36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137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15"/>
    </row>
    <row r="106">
      <c r="A106" s="18"/>
      <c r="B106" s="15"/>
      <c r="C106" s="15"/>
      <c r="D106" s="15"/>
      <c r="E106" s="30"/>
      <c r="F106" s="15"/>
      <c r="G106" s="15"/>
      <c r="H106" s="15"/>
      <c r="I106" s="15"/>
      <c r="J106" s="136"/>
      <c r="K106" s="32"/>
      <c r="L106" s="27"/>
      <c r="M106" s="27"/>
      <c r="N106" s="30"/>
      <c r="O106" s="17"/>
      <c r="P106" s="17"/>
      <c r="Q106" s="27"/>
      <c r="R106" s="28"/>
      <c r="S106" s="28"/>
      <c r="T106" s="137"/>
      <c r="U106" s="138"/>
      <c r="V106" s="135"/>
      <c r="W106" s="135"/>
      <c r="X106" s="137"/>
      <c r="Y106" s="38"/>
      <c r="Z106" s="36"/>
      <c r="AA106" s="36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137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15"/>
    </row>
    <row r="107">
      <c r="A107" s="18"/>
      <c r="B107" s="15"/>
      <c r="C107" s="15"/>
      <c r="D107" s="15"/>
      <c r="E107" s="30"/>
      <c r="F107" s="15"/>
      <c r="G107" s="15"/>
      <c r="H107" s="15"/>
      <c r="I107" s="15"/>
      <c r="J107" s="136"/>
      <c r="K107" s="32"/>
      <c r="L107" s="27"/>
      <c r="M107" s="27"/>
      <c r="N107" s="30"/>
      <c r="O107" s="17"/>
      <c r="P107" s="17"/>
      <c r="Q107" s="27"/>
      <c r="R107" s="28"/>
      <c r="S107" s="28"/>
      <c r="T107" s="137"/>
      <c r="U107" s="138"/>
      <c r="V107" s="135"/>
      <c r="W107" s="135"/>
      <c r="X107" s="137"/>
      <c r="Y107" s="38"/>
      <c r="Z107" s="36"/>
      <c r="AA107" s="36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137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15"/>
    </row>
    <row r="108">
      <c r="A108" s="18"/>
      <c r="B108" s="15"/>
      <c r="C108" s="15"/>
      <c r="D108" s="15"/>
      <c r="E108" s="30"/>
      <c r="F108" s="15"/>
      <c r="G108" s="15"/>
      <c r="H108" s="15"/>
      <c r="I108" s="15"/>
      <c r="J108" s="136"/>
      <c r="K108" s="32"/>
      <c r="L108" s="27"/>
      <c r="M108" s="27"/>
      <c r="N108" s="30"/>
      <c r="O108" s="17"/>
      <c r="P108" s="17"/>
      <c r="Q108" s="27"/>
      <c r="R108" s="28"/>
      <c r="S108" s="28"/>
      <c r="T108" s="137"/>
      <c r="U108" s="138"/>
      <c r="V108" s="135"/>
      <c r="W108" s="135"/>
      <c r="X108" s="137"/>
      <c r="Y108" s="38"/>
      <c r="Z108" s="36"/>
      <c r="AA108" s="36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137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15"/>
    </row>
    <row r="109">
      <c r="A109" s="18"/>
      <c r="B109" s="15"/>
      <c r="C109" s="15"/>
      <c r="D109" s="15"/>
      <c r="E109" s="30"/>
      <c r="F109" s="15"/>
      <c r="G109" s="15"/>
      <c r="H109" s="15"/>
      <c r="I109" s="15"/>
      <c r="J109" s="136"/>
      <c r="K109" s="32"/>
      <c r="L109" s="27"/>
      <c r="M109" s="27"/>
      <c r="N109" s="30"/>
      <c r="O109" s="17"/>
      <c r="P109" s="17"/>
      <c r="Q109" s="27"/>
      <c r="R109" s="28"/>
      <c r="S109" s="28"/>
      <c r="T109" s="137"/>
      <c r="U109" s="138"/>
      <c r="V109" s="135"/>
      <c r="W109" s="135"/>
      <c r="X109" s="137"/>
      <c r="Y109" s="38"/>
      <c r="Z109" s="36"/>
      <c r="AA109" s="36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137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15"/>
    </row>
    <row r="110">
      <c r="A110" s="18"/>
      <c r="B110" s="15"/>
      <c r="C110" s="15"/>
      <c r="D110" s="15"/>
      <c r="E110" s="30"/>
      <c r="F110" s="15"/>
      <c r="G110" s="15"/>
      <c r="H110" s="15"/>
      <c r="I110" s="15"/>
      <c r="J110" s="136"/>
      <c r="K110" s="32"/>
      <c r="L110" s="27"/>
      <c r="M110" s="27"/>
      <c r="N110" s="30"/>
      <c r="O110" s="17"/>
      <c r="P110" s="17"/>
      <c r="Q110" s="27"/>
      <c r="R110" s="28"/>
      <c r="S110" s="28"/>
      <c r="T110" s="137"/>
      <c r="U110" s="138"/>
      <c r="V110" s="135"/>
      <c r="W110" s="135"/>
      <c r="X110" s="137"/>
      <c r="Y110" s="38"/>
      <c r="Z110" s="36"/>
      <c r="AA110" s="36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137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15"/>
    </row>
    <row r="111">
      <c r="A111" s="18"/>
      <c r="B111" s="15"/>
      <c r="C111" s="15"/>
      <c r="D111" s="15"/>
      <c r="E111" s="30"/>
      <c r="F111" s="15"/>
      <c r="G111" s="15"/>
      <c r="H111" s="15"/>
      <c r="I111" s="15"/>
      <c r="J111" s="136"/>
      <c r="K111" s="32"/>
      <c r="L111" s="27"/>
      <c r="M111" s="27"/>
      <c r="N111" s="30"/>
      <c r="O111" s="17"/>
      <c r="P111" s="17"/>
      <c r="Q111" s="27"/>
      <c r="R111" s="28"/>
      <c r="S111" s="28"/>
      <c r="T111" s="137"/>
      <c r="U111" s="138"/>
      <c r="V111" s="135"/>
      <c r="W111" s="135"/>
      <c r="X111" s="137"/>
      <c r="Y111" s="38"/>
      <c r="Z111" s="36"/>
      <c r="AA111" s="36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137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15"/>
    </row>
    <row r="112">
      <c r="A112" s="18"/>
      <c r="B112" s="15"/>
      <c r="C112" s="15"/>
      <c r="D112" s="15"/>
      <c r="E112" s="30"/>
      <c r="F112" s="15"/>
      <c r="G112" s="15"/>
      <c r="H112" s="15"/>
      <c r="I112" s="15"/>
      <c r="J112" s="136"/>
      <c r="K112" s="32"/>
      <c r="L112" s="27"/>
      <c r="M112" s="27"/>
      <c r="N112" s="30"/>
      <c r="O112" s="17"/>
      <c r="P112" s="17"/>
      <c r="Q112" s="27"/>
      <c r="R112" s="28"/>
      <c r="S112" s="28"/>
      <c r="T112" s="137"/>
      <c r="U112" s="138"/>
      <c r="V112" s="135"/>
      <c r="W112" s="135"/>
      <c r="X112" s="137"/>
      <c r="Y112" s="38"/>
      <c r="Z112" s="36"/>
      <c r="AA112" s="36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137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15"/>
    </row>
    <row r="113">
      <c r="A113" s="18"/>
      <c r="B113" s="15"/>
      <c r="C113" s="15"/>
      <c r="D113" s="15"/>
      <c r="E113" s="30"/>
      <c r="F113" s="15"/>
      <c r="G113" s="15"/>
      <c r="H113" s="15"/>
      <c r="I113" s="15"/>
      <c r="J113" s="136"/>
      <c r="K113" s="32"/>
      <c r="L113" s="27"/>
      <c r="M113" s="27"/>
      <c r="N113" s="30"/>
      <c r="O113" s="17"/>
      <c r="P113" s="17"/>
      <c r="Q113" s="27"/>
      <c r="R113" s="28"/>
      <c r="S113" s="28"/>
      <c r="T113" s="137"/>
      <c r="U113" s="138"/>
      <c r="V113" s="135"/>
      <c r="W113" s="135"/>
      <c r="X113" s="137"/>
      <c r="Y113" s="38"/>
      <c r="Z113" s="36"/>
      <c r="AA113" s="36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137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15"/>
    </row>
    <row r="114">
      <c r="A114" s="18"/>
      <c r="B114" s="15"/>
      <c r="C114" s="15"/>
      <c r="D114" s="15"/>
      <c r="E114" s="30"/>
      <c r="F114" s="15"/>
      <c r="G114" s="15"/>
      <c r="H114" s="15"/>
      <c r="I114" s="15"/>
      <c r="J114" s="136"/>
      <c r="K114" s="32"/>
      <c r="L114" s="27"/>
      <c r="M114" s="27"/>
      <c r="N114" s="30"/>
      <c r="O114" s="17"/>
      <c r="P114" s="17"/>
      <c r="Q114" s="27"/>
      <c r="R114" s="28"/>
      <c r="S114" s="28"/>
      <c r="T114" s="137"/>
      <c r="U114" s="138"/>
      <c r="V114" s="135"/>
      <c r="W114" s="135"/>
      <c r="X114" s="137"/>
      <c r="Y114" s="38"/>
      <c r="Z114" s="36"/>
      <c r="AA114" s="36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137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15"/>
    </row>
    <row r="115">
      <c r="A115" s="18"/>
      <c r="B115" s="15"/>
      <c r="C115" s="15"/>
      <c r="D115" s="15"/>
      <c r="E115" s="30"/>
      <c r="F115" s="15"/>
      <c r="G115" s="15"/>
      <c r="H115" s="15"/>
      <c r="I115" s="15"/>
      <c r="J115" s="136"/>
      <c r="K115" s="32"/>
      <c r="L115" s="27"/>
      <c r="M115" s="27"/>
      <c r="N115" s="30"/>
      <c r="O115" s="17"/>
      <c r="P115" s="17"/>
      <c r="Q115" s="27"/>
      <c r="R115" s="28"/>
      <c r="S115" s="28"/>
      <c r="T115" s="137"/>
      <c r="U115" s="138"/>
      <c r="V115" s="135"/>
      <c r="W115" s="135"/>
      <c r="X115" s="137"/>
      <c r="Y115" s="38"/>
      <c r="Z115" s="36"/>
      <c r="AA115" s="36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137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15"/>
    </row>
    <row r="116">
      <c r="A116" s="18"/>
      <c r="B116" s="15"/>
      <c r="C116" s="15"/>
      <c r="D116" s="15"/>
      <c r="E116" s="30"/>
      <c r="F116" s="15"/>
      <c r="G116" s="15"/>
      <c r="H116" s="15"/>
      <c r="I116" s="15"/>
      <c r="J116" s="136"/>
      <c r="K116" s="32"/>
      <c r="L116" s="27"/>
      <c r="M116" s="27"/>
      <c r="N116" s="30"/>
      <c r="O116" s="17"/>
      <c r="P116" s="17"/>
      <c r="Q116" s="27"/>
      <c r="R116" s="28"/>
      <c r="S116" s="28"/>
      <c r="T116" s="137"/>
      <c r="U116" s="138"/>
      <c r="V116" s="135"/>
      <c r="W116" s="135"/>
      <c r="X116" s="137"/>
      <c r="Y116" s="38"/>
      <c r="Z116" s="36"/>
      <c r="AA116" s="36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137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15"/>
    </row>
    <row r="117">
      <c r="A117" s="18"/>
      <c r="B117" s="15"/>
      <c r="C117" s="15"/>
      <c r="D117" s="15"/>
      <c r="E117" s="30"/>
      <c r="F117" s="15"/>
      <c r="G117" s="15"/>
      <c r="H117" s="15"/>
      <c r="I117" s="15"/>
      <c r="J117" s="136"/>
      <c r="K117" s="32"/>
      <c r="L117" s="27"/>
      <c r="M117" s="27"/>
      <c r="N117" s="30"/>
      <c r="O117" s="17"/>
      <c r="P117" s="17"/>
      <c r="Q117" s="27"/>
      <c r="R117" s="28"/>
      <c r="S117" s="28"/>
      <c r="T117" s="137"/>
      <c r="U117" s="138"/>
      <c r="V117" s="135"/>
      <c r="W117" s="135"/>
      <c r="X117" s="137"/>
      <c r="Y117" s="38"/>
      <c r="Z117" s="36"/>
      <c r="AA117" s="36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137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15"/>
    </row>
    <row r="118">
      <c r="A118" s="18"/>
      <c r="B118" s="15"/>
      <c r="C118" s="15"/>
      <c r="D118" s="15"/>
      <c r="E118" s="30"/>
      <c r="F118" s="15"/>
      <c r="G118" s="15"/>
      <c r="H118" s="15"/>
      <c r="I118" s="15"/>
      <c r="J118" s="136"/>
      <c r="K118" s="32"/>
      <c r="L118" s="27"/>
      <c r="M118" s="27"/>
      <c r="N118" s="30"/>
      <c r="O118" s="17"/>
      <c r="P118" s="17"/>
      <c r="Q118" s="27"/>
      <c r="R118" s="28"/>
      <c r="S118" s="28"/>
      <c r="T118" s="137"/>
      <c r="U118" s="138"/>
      <c r="V118" s="135"/>
      <c r="W118" s="135"/>
      <c r="X118" s="137"/>
      <c r="Y118" s="38"/>
      <c r="Z118" s="36"/>
      <c r="AA118" s="36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137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15"/>
    </row>
    <row r="119">
      <c r="A119" s="18"/>
      <c r="B119" s="15"/>
      <c r="C119" s="15"/>
      <c r="D119" s="15"/>
      <c r="E119" s="30"/>
      <c r="F119" s="15"/>
      <c r="G119" s="15"/>
      <c r="H119" s="15"/>
      <c r="I119" s="15"/>
      <c r="J119" s="136"/>
      <c r="K119" s="32"/>
      <c r="L119" s="27"/>
      <c r="M119" s="27"/>
      <c r="N119" s="30"/>
      <c r="O119" s="17"/>
      <c r="P119" s="17"/>
      <c r="Q119" s="27"/>
      <c r="R119" s="28"/>
      <c r="S119" s="28"/>
      <c r="T119" s="137"/>
      <c r="U119" s="138"/>
      <c r="V119" s="135"/>
      <c r="W119" s="135"/>
      <c r="X119" s="137"/>
      <c r="Y119" s="38"/>
      <c r="Z119" s="36"/>
      <c r="AA119" s="36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137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15"/>
    </row>
    <row r="120">
      <c r="A120" s="18"/>
      <c r="B120" s="15"/>
      <c r="C120" s="15"/>
      <c r="D120" s="15"/>
      <c r="E120" s="30"/>
      <c r="F120" s="15"/>
      <c r="G120" s="15"/>
      <c r="H120" s="15"/>
      <c r="I120" s="15"/>
      <c r="J120" s="136"/>
      <c r="K120" s="32"/>
      <c r="L120" s="27"/>
      <c r="M120" s="27"/>
      <c r="N120" s="30"/>
      <c r="O120" s="17"/>
      <c r="P120" s="17"/>
      <c r="Q120" s="27"/>
      <c r="R120" s="28"/>
      <c r="S120" s="28"/>
      <c r="T120" s="137"/>
      <c r="U120" s="138"/>
      <c r="V120" s="135"/>
      <c r="W120" s="135"/>
      <c r="X120" s="137"/>
      <c r="Y120" s="38"/>
      <c r="Z120" s="36"/>
      <c r="AA120" s="36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137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15"/>
    </row>
    <row r="121">
      <c r="A121" s="18"/>
      <c r="B121" s="15"/>
      <c r="C121" s="15"/>
      <c r="D121" s="15"/>
      <c r="E121" s="30"/>
      <c r="F121" s="15"/>
      <c r="G121" s="15"/>
      <c r="H121" s="15"/>
      <c r="I121" s="15"/>
      <c r="J121" s="136"/>
      <c r="K121" s="32"/>
      <c r="L121" s="27"/>
      <c r="M121" s="27"/>
      <c r="N121" s="30"/>
      <c r="O121" s="17"/>
      <c r="P121" s="17"/>
      <c r="Q121" s="27"/>
      <c r="R121" s="28"/>
      <c r="S121" s="28"/>
      <c r="T121" s="137"/>
      <c r="U121" s="138"/>
      <c r="V121" s="135"/>
      <c r="W121" s="135"/>
      <c r="X121" s="137"/>
      <c r="Y121" s="38"/>
      <c r="Z121" s="36"/>
      <c r="AA121" s="36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137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15"/>
    </row>
    <row r="122">
      <c r="A122" s="18"/>
      <c r="B122" s="15"/>
      <c r="C122" s="15"/>
      <c r="D122" s="15"/>
      <c r="E122" s="30"/>
      <c r="F122" s="15"/>
      <c r="G122" s="15"/>
      <c r="H122" s="15"/>
      <c r="I122" s="15"/>
      <c r="J122" s="136"/>
      <c r="K122" s="32"/>
      <c r="L122" s="27"/>
      <c r="M122" s="27"/>
      <c r="N122" s="30"/>
      <c r="O122" s="17"/>
      <c r="P122" s="17"/>
      <c r="Q122" s="27"/>
      <c r="R122" s="28"/>
      <c r="S122" s="28"/>
      <c r="T122" s="137"/>
      <c r="U122" s="138"/>
      <c r="V122" s="135"/>
      <c r="W122" s="135"/>
      <c r="X122" s="137"/>
      <c r="Y122" s="38"/>
      <c r="Z122" s="36"/>
      <c r="AA122" s="36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137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15"/>
    </row>
    <row r="123">
      <c r="A123" s="18"/>
      <c r="B123" s="15"/>
      <c r="C123" s="15"/>
      <c r="D123" s="15"/>
      <c r="E123" s="30"/>
      <c r="F123" s="15"/>
      <c r="G123" s="15"/>
      <c r="H123" s="15"/>
      <c r="I123" s="15"/>
      <c r="J123" s="136"/>
      <c r="K123" s="32"/>
      <c r="L123" s="27"/>
      <c r="M123" s="27"/>
      <c r="N123" s="30"/>
      <c r="O123" s="17"/>
      <c r="P123" s="17"/>
      <c r="Q123" s="27"/>
      <c r="R123" s="28"/>
      <c r="S123" s="28"/>
      <c r="T123" s="137"/>
      <c r="U123" s="138"/>
      <c r="V123" s="135"/>
      <c r="W123" s="135"/>
      <c r="X123" s="137"/>
      <c r="Y123" s="38"/>
      <c r="Z123" s="36"/>
      <c r="AA123" s="36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137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15"/>
    </row>
    <row r="124">
      <c r="A124" s="18"/>
      <c r="B124" s="15"/>
      <c r="C124" s="15"/>
      <c r="D124" s="15"/>
      <c r="E124" s="30"/>
      <c r="F124" s="15"/>
      <c r="G124" s="15"/>
      <c r="H124" s="15"/>
      <c r="I124" s="15"/>
      <c r="J124" s="136"/>
      <c r="K124" s="32"/>
      <c r="L124" s="27"/>
      <c r="M124" s="27"/>
      <c r="N124" s="30"/>
      <c r="O124" s="17"/>
      <c r="P124" s="17"/>
      <c r="Q124" s="27"/>
      <c r="R124" s="28"/>
      <c r="S124" s="28"/>
      <c r="T124" s="137"/>
      <c r="U124" s="138"/>
      <c r="V124" s="135"/>
      <c r="W124" s="135"/>
      <c r="X124" s="137"/>
      <c r="Y124" s="38"/>
      <c r="Z124" s="36"/>
      <c r="AA124" s="36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137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15"/>
    </row>
    <row r="125">
      <c r="A125" s="18"/>
      <c r="B125" s="15"/>
      <c r="C125" s="15"/>
      <c r="D125" s="15"/>
      <c r="E125" s="30"/>
      <c r="F125" s="15"/>
      <c r="G125" s="15"/>
      <c r="H125" s="15"/>
      <c r="I125" s="15"/>
      <c r="J125" s="136"/>
      <c r="K125" s="32"/>
      <c r="L125" s="27"/>
      <c r="M125" s="27"/>
      <c r="N125" s="30"/>
      <c r="O125" s="17"/>
      <c r="P125" s="17"/>
      <c r="Q125" s="27"/>
      <c r="R125" s="28"/>
      <c r="S125" s="28"/>
      <c r="T125" s="137"/>
      <c r="U125" s="138"/>
      <c r="V125" s="135"/>
      <c r="W125" s="135"/>
      <c r="X125" s="137"/>
      <c r="Y125" s="38"/>
      <c r="Z125" s="36"/>
      <c r="AA125" s="36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137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15"/>
    </row>
    <row r="126">
      <c r="A126" s="18"/>
      <c r="B126" s="15"/>
      <c r="C126" s="15"/>
      <c r="D126" s="15"/>
      <c r="E126" s="30"/>
      <c r="F126" s="15"/>
      <c r="G126" s="15"/>
      <c r="H126" s="15"/>
      <c r="I126" s="15"/>
      <c r="J126" s="136"/>
      <c r="K126" s="32"/>
      <c r="L126" s="27"/>
      <c r="M126" s="27"/>
      <c r="N126" s="30"/>
      <c r="O126" s="17"/>
      <c r="P126" s="17"/>
      <c r="Q126" s="27"/>
      <c r="R126" s="28"/>
      <c r="S126" s="28"/>
      <c r="T126" s="137"/>
      <c r="U126" s="138"/>
      <c r="V126" s="135"/>
      <c r="W126" s="135"/>
      <c r="X126" s="137"/>
      <c r="Y126" s="38"/>
      <c r="Z126" s="36"/>
      <c r="AA126" s="36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137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15"/>
    </row>
    <row r="127">
      <c r="A127" s="18"/>
      <c r="B127" s="15"/>
      <c r="C127" s="15"/>
      <c r="D127" s="15"/>
      <c r="E127" s="30"/>
      <c r="F127" s="15"/>
      <c r="G127" s="15"/>
      <c r="H127" s="15"/>
      <c r="I127" s="15"/>
      <c r="J127" s="136"/>
      <c r="K127" s="32"/>
      <c r="L127" s="27"/>
      <c r="M127" s="27"/>
      <c r="N127" s="30"/>
      <c r="O127" s="17"/>
      <c r="P127" s="17"/>
      <c r="Q127" s="27"/>
      <c r="R127" s="28"/>
      <c r="S127" s="28"/>
      <c r="T127" s="137"/>
      <c r="U127" s="138"/>
      <c r="V127" s="135"/>
      <c r="W127" s="135"/>
      <c r="X127" s="137"/>
      <c r="Y127" s="38"/>
      <c r="Z127" s="36"/>
      <c r="AA127" s="36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137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15"/>
    </row>
    <row r="128">
      <c r="A128" s="18"/>
      <c r="B128" s="15"/>
      <c r="C128" s="15"/>
      <c r="D128" s="15"/>
      <c r="E128" s="30"/>
      <c r="F128" s="15"/>
      <c r="G128" s="15"/>
      <c r="H128" s="15"/>
      <c r="I128" s="15"/>
      <c r="J128" s="136"/>
      <c r="K128" s="32"/>
      <c r="L128" s="27"/>
      <c r="M128" s="27"/>
      <c r="N128" s="30"/>
      <c r="O128" s="17"/>
      <c r="P128" s="17"/>
      <c r="Q128" s="27"/>
      <c r="R128" s="28"/>
      <c r="S128" s="28"/>
      <c r="T128" s="137"/>
      <c r="U128" s="138"/>
      <c r="V128" s="135"/>
      <c r="W128" s="135"/>
      <c r="X128" s="137"/>
      <c r="Y128" s="38"/>
      <c r="Z128" s="36"/>
      <c r="AA128" s="36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137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15"/>
    </row>
    <row r="129">
      <c r="A129" s="18"/>
      <c r="B129" s="15"/>
      <c r="C129" s="15"/>
      <c r="D129" s="15"/>
      <c r="E129" s="30"/>
      <c r="F129" s="15"/>
      <c r="G129" s="15"/>
      <c r="H129" s="15"/>
      <c r="I129" s="15"/>
      <c r="J129" s="136"/>
      <c r="K129" s="32"/>
      <c r="L129" s="27"/>
      <c r="M129" s="27"/>
      <c r="N129" s="30"/>
      <c r="O129" s="17"/>
      <c r="P129" s="17"/>
      <c r="Q129" s="27"/>
      <c r="R129" s="28"/>
      <c r="S129" s="28"/>
      <c r="T129" s="137"/>
      <c r="U129" s="138"/>
      <c r="V129" s="135"/>
      <c r="W129" s="135"/>
      <c r="X129" s="137"/>
      <c r="Y129" s="38"/>
      <c r="Z129" s="36"/>
      <c r="AA129" s="36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137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15"/>
    </row>
    <row r="130">
      <c r="A130" s="18"/>
      <c r="B130" s="15"/>
      <c r="C130" s="15"/>
      <c r="D130" s="15"/>
      <c r="E130" s="30"/>
      <c r="F130" s="15"/>
      <c r="G130" s="15"/>
      <c r="H130" s="15"/>
      <c r="I130" s="15"/>
      <c r="J130" s="136"/>
      <c r="K130" s="32"/>
      <c r="L130" s="27"/>
      <c r="M130" s="27"/>
      <c r="N130" s="30"/>
      <c r="O130" s="17"/>
      <c r="P130" s="17"/>
      <c r="Q130" s="27"/>
      <c r="R130" s="28"/>
      <c r="S130" s="28"/>
      <c r="T130" s="137"/>
      <c r="U130" s="138"/>
      <c r="V130" s="135"/>
      <c r="W130" s="135"/>
      <c r="X130" s="137"/>
      <c r="Y130" s="38"/>
      <c r="Z130" s="36"/>
      <c r="AA130" s="36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137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15"/>
    </row>
    <row r="131">
      <c r="A131" s="18"/>
      <c r="B131" s="15"/>
      <c r="C131" s="15"/>
      <c r="D131" s="15"/>
      <c r="E131" s="30"/>
      <c r="F131" s="15"/>
      <c r="G131" s="15"/>
      <c r="H131" s="15"/>
      <c r="I131" s="15"/>
      <c r="J131" s="136"/>
      <c r="K131" s="32"/>
      <c r="L131" s="27"/>
      <c r="M131" s="27"/>
      <c r="N131" s="30"/>
      <c r="O131" s="17"/>
      <c r="P131" s="17"/>
      <c r="Q131" s="27"/>
      <c r="R131" s="28"/>
      <c r="S131" s="28"/>
      <c r="T131" s="137"/>
      <c r="U131" s="138"/>
      <c r="V131" s="135"/>
      <c r="W131" s="135"/>
      <c r="X131" s="137"/>
      <c r="Y131" s="38"/>
      <c r="Z131" s="36"/>
      <c r="AA131" s="36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137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15"/>
    </row>
    <row r="132">
      <c r="A132" s="18"/>
      <c r="B132" s="15"/>
      <c r="C132" s="15"/>
      <c r="D132" s="15"/>
      <c r="E132" s="30"/>
      <c r="F132" s="15"/>
      <c r="G132" s="15"/>
      <c r="H132" s="15"/>
      <c r="I132" s="15"/>
      <c r="J132" s="136"/>
      <c r="K132" s="32"/>
      <c r="L132" s="27"/>
      <c r="M132" s="27"/>
      <c r="N132" s="30"/>
      <c r="O132" s="17"/>
      <c r="P132" s="17"/>
      <c r="Q132" s="27"/>
      <c r="R132" s="28"/>
      <c r="S132" s="28"/>
      <c r="T132" s="137"/>
      <c r="U132" s="138"/>
      <c r="V132" s="135"/>
      <c r="W132" s="135"/>
      <c r="X132" s="137"/>
      <c r="Y132" s="38"/>
      <c r="Z132" s="36"/>
      <c r="AA132" s="36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137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15"/>
    </row>
    <row r="133">
      <c r="A133" s="18"/>
      <c r="B133" s="15"/>
      <c r="C133" s="15"/>
      <c r="D133" s="15"/>
      <c r="E133" s="30"/>
      <c r="F133" s="15"/>
      <c r="G133" s="15"/>
      <c r="H133" s="15"/>
      <c r="I133" s="15"/>
      <c r="J133" s="136"/>
      <c r="K133" s="32"/>
      <c r="L133" s="27"/>
      <c r="M133" s="27"/>
      <c r="N133" s="30"/>
      <c r="O133" s="17"/>
      <c r="P133" s="17"/>
      <c r="Q133" s="27"/>
      <c r="R133" s="28"/>
      <c r="S133" s="28"/>
      <c r="T133" s="137"/>
      <c r="U133" s="138"/>
      <c r="V133" s="135"/>
      <c r="W133" s="135"/>
      <c r="X133" s="137"/>
      <c r="Y133" s="38"/>
      <c r="Z133" s="36"/>
      <c r="AA133" s="36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137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15"/>
    </row>
    <row r="134">
      <c r="A134" s="18"/>
      <c r="B134" s="15"/>
      <c r="C134" s="15"/>
      <c r="D134" s="15"/>
      <c r="E134" s="30"/>
      <c r="F134" s="15"/>
      <c r="G134" s="15"/>
      <c r="H134" s="15"/>
      <c r="I134" s="15"/>
      <c r="J134" s="136"/>
      <c r="K134" s="32"/>
      <c r="L134" s="27"/>
      <c r="M134" s="27"/>
      <c r="N134" s="30"/>
      <c r="O134" s="17"/>
      <c r="P134" s="17"/>
      <c r="Q134" s="27"/>
      <c r="R134" s="28"/>
      <c r="S134" s="28"/>
      <c r="T134" s="137"/>
      <c r="U134" s="138"/>
      <c r="V134" s="135"/>
      <c r="W134" s="135"/>
      <c r="X134" s="137"/>
      <c r="Y134" s="38"/>
      <c r="Z134" s="36"/>
      <c r="AA134" s="36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137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15"/>
    </row>
    <row r="135">
      <c r="A135" s="18"/>
      <c r="B135" s="15"/>
      <c r="C135" s="15"/>
      <c r="D135" s="15"/>
      <c r="E135" s="30"/>
      <c r="F135" s="15"/>
      <c r="G135" s="15"/>
      <c r="H135" s="15"/>
      <c r="I135" s="15"/>
      <c r="J135" s="136"/>
      <c r="K135" s="32"/>
      <c r="L135" s="27"/>
      <c r="M135" s="27"/>
      <c r="N135" s="30"/>
      <c r="O135" s="17"/>
      <c r="P135" s="17"/>
      <c r="Q135" s="27"/>
      <c r="R135" s="28"/>
      <c r="S135" s="28"/>
      <c r="T135" s="137"/>
      <c r="U135" s="138"/>
      <c r="V135" s="135"/>
      <c r="W135" s="135"/>
      <c r="X135" s="137"/>
      <c r="Y135" s="38"/>
      <c r="Z135" s="36"/>
      <c r="AA135" s="36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137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15"/>
    </row>
    <row r="136">
      <c r="A136" s="18"/>
      <c r="B136" s="15"/>
      <c r="C136" s="15"/>
      <c r="D136" s="15"/>
      <c r="E136" s="30"/>
      <c r="F136" s="15"/>
      <c r="G136" s="15"/>
      <c r="H136" s="15"/>
      <c r="I136" s="15"/>
      <c r="J136" s="136"/>
      <c r="K136" s="32"/>
      <c r="L136" s="27"/>
      <c r="M136" s="27"/>
      <c r="N136" s="30"/>
      <c r="O136" s="17"/>
      <c r="P136" s="17"/>
      <c r="Q136" s="27"/>
      <c r="R136" s="28"/>
      <c r="S136" s="28"/>
      <c r="T136" s="137"/>
      <c r="U136" s="138"/>
      <c r="V136" s="135"/>
      <c r="W136" s="135"/>
      <c r="X136" s="137"/>
      <c r="Y136" s="38"/>
      <c r="Z136" s="36"/>
      <c r="AA136" s="36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137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15"/>
    </row>
    <row r="137">
      <c r="A137" s="18"/>
      <c r="B137" s="15"/>
      <c r="C137" s="15"/>
      <c r="D137" s="15"/>
      <c r="E137" s="30"/>
      <c r="F137" s="15"/>
      <c r="G137" s="15"/>
      <c r="H137" s="15"/>
      <c r="I137" s="15"/>
      <c r="J137" s="136"/>
      <c r="K137" s="32"/>
      <c r="L137" s="27"/>
      <c r="M137" s="27"/>
      <c r="N137" s="30"/>
      <c r="O137" s="17"/>
      <c r="P137" s="17"/>
      <c r="Q137" s="27"/>
      <c r="R137" s="28"/>
      <c r="S137" s="28"/>
      <c r="T137" s="137"/>
      <c r="U137" s="138"/>
      <c r="V137" s="135"/>
      <c r="W137" s="135"/>
      <c r="X137" s="137"/>
      <c r="Y137" s="38"/>
      <c r="Z137" s="36"/>
      <c r="AA137" s="36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137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15"/>
    </row>
    <row r="138">
      <c r="A138" s="18"/>
      <c r="B138" s="15"/>
      <c r="C138" s="15"/>
      <c r="D138" s="15"/>
      <c r="E138" s="30"/>
      <c r="F138" s="15"/>
      <c r="G138" s="15"/>
      <c r="H138" s="15"/>
      <c r="I138" s="15"/>
      <c r="J138" s="136"/>
      <c r="K138" s="32"/>
      <c r="L138" s="27"/>
      <c r="M138" s="27"/>
      <c r="N138" s="30"/>
      <c r="O138" s="17"/>
      <c r="P138" s="17"/>
      <c r="Q138" s="27"/>
      <c r="R138" s="28"/>
      <c r="S138" s="28"/>
      <c r="T138" s="137"/>
      <c r="U138" s="138"/>
      <c r="V138" s="135"/>
      <c r="W138" s="135"/>
      <c r="X138" s="137"/>
      <c r="Y138" s="38"/>
      <c r="Z138" s="36"/>
      <c r="AA138" s="36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137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15"/>
    </row>
    <row r="139">
      <c r="A139" s="18"/>
      <c r="B139" s="15"/>
      <c r="C139" s="15"/>
      <c r="D139" s="15"/>
      <c r="E139" s="30"/>
      <c r="F139" s="15"/>
      <c r="G139" s="15"/>
      <c r="H139" s="15"/>
      <c r="I139" s="15"/>
      <c r="J139" s="136"/>
      <c r="K139" s="32"/>
      <c r="L139" s="27"/>
      <c r="M139" s="27"/>
      <c r="N139" s="30"/>
      <c r="O139" s="17"/>
      <c r="P139" s="17"/>
      <c r="Q139" s="27"/>
      <c r="R139" s="28"/>
      <c r="S139" s="28"/>
      <c r="T139" s="137"/>
      <c r="U139" s="138"/>
      <c r="V139" s="135"/>
      <c r="W139" s="135"/>
      <c r="X139" s="137"/>
      <c r="Y139" s="38"/>
      <c r="Z139" s="36"/>
      <c r="AA139" s="36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137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15"/>
    </row>
    <row r="140">
      <c r="A140" s="18"/>
      <c r="B140" s="15"/>
      <c r="C140" s="15"/>
      <c r="D140" s="15"/>
      <c r="E140" s="30"/>
      <c r="F140" s="15"/>
      <c r="G140" s="15"/>
      <c r="H140" s="15"/>
      <c r="I140" s="15"/>
      <c r="J140" s="136"/>
      <c r="K140" s="32"/>
      <c r="L140" s="27"/>
      <c r="M140" s="27"/>
      <c r="N140" s="30"/>
      <c r="O140" s="17"/>
      <c r="P140" s="17"/>
      <c r="Q140" s="27"/>
      <c r="R140" s="28"/>
      <c r="S140" s="28"/>
      <c r="T140" s="137"/>
      <c r="U140" s="138"/>
      <c r="V140" s="135"/>
      <c r="W140" s="135"/>
      <c r="X140" s="137"/>
      <c r="Y140" s="38"/>
      <c r="Z140" s="36"/>
      <c r="AA140" s="36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137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15"/>
    </row>
    <row r="141">
      <c r="A141" s="18"/>
      <c r="B141" s="15"/>
      <c r="C141" s="15"/>
      <c r="D141" s="15"/>
      <c r="E141" s="30"/>
      <c r="F141" s="15"/>
      <c r="G141" s="15"/>
      <c r="H141" s="15"/>
      <c r="I141" s="15"/>
      <c r="J141" s="136"/>
      <c r="K141" s="32"/>
      <c r="L141" s="27"/>
      <c r="M141" s="27"/>
      <c r="N141" s="30"/>
      <c r="O141" s="17"/>
      <c r="P141" s="17"/>
      <c r="Q141" s="27"/>
      <c r="R141" s="28"/>
      <c r="S141" s="28"/>
      <c r="T141" s="137"/>
      <c r="U141" s="138"/>
      <c r="V141" s="135"/>
      <c r="W141" s="135"/>
      <c r="X141" s="137"/>
      <c r="Y141" s="38"/>
      <c r="Z141" s="36"/>
      <c r="AA141" s="36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137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15"/>
    </row>
    <row r="142">
      <c r="A142" s="18"/>
      <c r="B142" s="15"/>
      <c r="C142" s="15"/>
      <c r="D142" s="15"/>
      <c r="E142" s="30"/>
      <c r="F142" s="15"/>
      <c r="G142" s="15"/>
      <c r="H142" s="15"/>
      <c r="I142" s="15"/>
      <c r="J142" s="136"/>
      <c r="K142" s="32"/>
      <c r="L142" s="27"/>
      <c r="M142" s="27"/>
      <c r="N142" s="30"/>
      <c r="O142" s="17"/>
      <c r="P142" s="17"/>
      <c r="Q142" s="27"/>
      <c r="R142" s="28"/>
      <c r="S142" s="28"/>
      <c r="T142" s="137"/>
      <c r="U142" s="138"/>
      <c r="V142" s="135"/>
      <c r="W142" s="135"/>
      <c r="X142" s="137"/>
      <c r="Y142" s="38"/>
      <c r="Z142" s="36"/>
      <c r="AA142" s="36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137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15"/>
    </row>
    <row r="143">
      <c r="A143" s="18"/>
      <c r="B143" s="15"/>
      <c r="C143" s="15"/>
      <c r="D143" s="15"/>
      <c r="E143" s="30"/>
      <c r="F143" s="15"/>
      <c r="G143" s="15"/>
      <c r="H143" s="15"/>
      <c r="I143" s="15"/>
      <c r="J143" s="136"/>
      <c r="K143" s="32"/>
      <c r="L143" s="27"/>
      <c r="M143" s="27"/>
      <c r="N143" s="30"/>
      <c r="O143" s="17"/>
      <c r="P143" s="17"/>
      <c r="Q143" s="27"/>
      <c r="R143" s="28"/>
      <c r="S143" s="28"/>
      <c r="T143" s="137"/>
      <c r="U143" s="138"/>
      <c r="V143" s="135"/>
      <c r="W143" s="135"/>
      <c r="X143" s="137"/>
      <c r="Y143" s="38"/>
      <c r="Z143" s="36"/>
      <c r="AA143" s="36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137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15"/>
    </row>
    <row r="144">
      <c r="A144" s="18"/>
      <c r="B144" s="15"/>
      <c r="C144" s="15"/>
      <c r="D144" s="15"/>
      <c r="E144" s="30"/>
      <c r="F144" s="15"/>
      <c r="G144" s="15"/>
      <c r="H144" s="15"/>
      <c r="I144" s="15"/>
      <c r="J144" s="136"/>
      <c r="K144" s="32"/>
      <c r="L144" s="27"/>
      <c r="M144" s="27"/>
      <c r="N144" s="30"/>
      <c r="O144" s="17"/>
      <c r="P144" s="17"/>
      <c r="Q144" s="27"/>
      <c r="R144" s="28"/>
      <c r="S144" s="28"/>
      <c r="T144" s="137"/>
      <c r="U144" s="138"/>
      <c r="V144" s="135"/>
      <c r="W144" s="135"/>
      <c r="X144" s="137"/>
      <c r="Y144" s="38"/>
      <c r="Z144" s="36"/>
      <c r="AA144" s="36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137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15"/>
    </row>
    <row r="145">
      <c r="A145" s="18"/>
      <c r="B145" s="15"/>
      <c r="C145" s="15"/>
      <c r="D145" s="15"/>
      <c r="E145" s="30"/>
      <c r="F145" s="15"/>
      <c r="G145" s="15"/>
      <c r="H145" s="15"/>
      <c r="I145" s="15"/>
      <c r="J145" s="136"/>
      <c r="K145" s="32"/>
      <c r="L145" s="27"/>
      <c r="M145" s="27"/>
      <c r="N145" s="30"/>
      <c r="O145" s="17"/>
      <c r="P145" s="17"/>
      <c r="Q145" s="27"/>
      <c r="R145" s="28"/>
      <c r="S145" s="28"/>
      <c r="T145" s="137"/>
      <c r="U145" s="138"/>
      <c r="V145" s="135"/>
      <c r="W145" s="135"/>
      <c r="X145" s="137"/>
      <c r="Y145" s="38"/>
      <c r="Z145" s="36"/>
      <c r="AA145" s="36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137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15"/>
    </row>
    <row r="146">
      <c r="A146" s="18"/>
      <c r="B146" s="15"/>
      <c r="C146" s="15"/>
      <c r="D146" s="15"/>
      <c r="E146" s="30"/>
      <c r="F146" s="15"/>
      <c r="G146" s="15"/>
      <c r="H146" s="15"/>
      <c r="I146" s="15"/>
      <c r="J146" s="136"/>
      <c r="K146" s="32"/>
      <c r="L146" s="27"/>
      <c r="M146" s="27"/>
      <c r="N146" s="30"/>
      <c r="O146" s="17"/>
      <c r="P146" s="17"/>
      <c r="Q146" s="27"/>
      <c r="R146" s="28"/>
      <c r="S146" s="28"/>
      <c r="T146" s="137"/>
      <c r="U146" s="138"/>
      <c r="V146" s="135"/>
      <c r="W146" s="135"/>
      <c r="X146" s="137"/>
      <c r="Y146" s="38"/>
      <c r="Z146" s="36"/>
      <c r="AA146" s="36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137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15"/>
    </row>
    <row r="147">
      <c r="A147" s="18"/>
      <c r="B147" s="15"/>
      <c r="C147" s="15"/>
      <c r="D147" s="15"/>
      <c r="E147" s="30"/>
      <c r="F147" s="15"/>
      <c r="G147" s="15"/>
      <c r="H147" s="15"/>
      <c r="I147" s="15"/>
      <c r="J147" s="136"/>
      <c r="K147" s="32"/>
      <c r="L147" s="27"/>
      <c r="M147" s="27"/>
      <c r="N147" s="30"/>
      <c r="O147" s="17"/>
      <c r="P147" s="17"/>
      <c r="Q147" s="27"/>
      <c r="R147" s="28"/>
      <c r="S147" s="28"/>
      <c r="T147" s="137"/>
      <c r="U147" s="138"/>
      <c r="V147" s="135"/>
      <c r="W147" s="135"/>
      <c r="X147" s="137"/>
      <c r="Y147" s="38"/>
      <c r="Z147" s="36"/>
      <c r="AA147" s="36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137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15"/>
    </row>
    <row r="148">
      <c r="A148" s="18"/>
      <c r="B148" s="15"/>
      <c r="C148" s="15"/>
      <c r="D148" s="15"/>
      <c r="E148" s="30"/>
      <c r="F148" s="15"/>
      <c r="G148" s="15"/>
      <c r="H148" s="15"/>
      <c r="I148" s="15"/>
      <c r="J148" s="136"/>
      <c r="K148" s="32"/>
      <c r="L148" s="27"/>
      <c r="M148" s="27"/>
      <c r="N148" s="30"/>
      <c r="O148" s="17"/>
      <c r="P148" s="17"/>
      <c r="Q148" s="27"/>
      <c r="R148" s="28"/>
      <c r="S148" s="28"/>
      <c r="T148" s="137"/>
      <c r="U148" s="138"/>
      <c r="V148" s="135"/>
      <c r="W148" s="135"/>
      <c r="X148" s="137"/>
      <c r="Y148" s="38"/>
      <c r="Z148" s="36"/>
      <c r="AA148" s="36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137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15"/>
    </row>
    <row r="149">
      <c r="A149" s="18"/>
      <c r="B149" s="15"/>
      <c r="C149" s="15"/>
      <c r="D149" s="15"/>
      <c r="E149" s="30"/>
      <c r="F149" s="15"/>
      <c r="G149" s="15"/>
      <c r="H149" s="15"/>
      <c r="I149" s="15"/>
      <c r="J149" s="136"/>
      <c r="K149" s="32"/>
      <c r="L149" s="27"/>
      <c r="M149" s="27"/>
      <c r="N149" s="30"/>
      <c r="O149" s="17"/>
      <c r="P149" s="17"/>
      <c r="Q149" s="27"/>
      <c r="R149" s="28"/>
      <c r="S149" s="28"/>
      <c r="T149" s="137"/>
      <c r="U149" s="138"/>
      <c r="V149" s="135"/>
      <c r="W149" s="135"/>
      <c r="X149" s="137"/>
      <c r="Y149" s="38"/>
      <c r="Z149" s="36"/>
      <c r="AA149" s="36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137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15"/>
    </row>
    <row r="150">
      <c r="A150" s="18"/>
      <c r="B150" s="15"/>
      <c r="C150" s="15"/>
      <c r="D150" s="15"/>
      <c r="E150" s="30"/>
      <c r="F150" s="15"/>
      <c r="G150" s="15"/>
      <c r="H150" s="15"/>
      <c r="I150" s="15"/>
      <c r="J150" s="136"/>
      <c r="K150" s="32"/>
      <c r="L150" s="27"/>
      <c r="M150" s="27"/>
      <c r="N150" s="30"/>
      <c r="O150" s="17"/>
      <c r="P150" s="17"/>
      <c r="Q150" s="27"/>
      <c r="R150" s="28"/>
      <c r="S150" s="28"/>
      <c r="T150" s="137"/>
      <c r="U150" s="138"/>
      <c r="V150" s="135"/>
      <c r="W150" s="135"/>
      <c r="X150" s="137"/>
      <c r="Y150" s="38"/>
      <c r="Z150" s="36"/>
      <c r="AA150" s="36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137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15"/>
    </row>
    <row r="151">
      <c r="A151" s="18"/>
      <c r="B151" s="15"/>
      <c r="C151" s="15"/>
      <c r="D151" s="15"/>
      <c r="E151" s="30"/>
      <c r="F151" s="15"/>
      <c r="G151" s="15"/>
      <c r="H151" s="15"/>
      <c r="I151" s="15"/>
      <c r="J151" s="136"/>
      <c r="K151" s="32"/>
      <c r="L151" s="27"/>
      <c r="M151" s="27"/>
      <c r="N151" s="30"/>
      <c r="O151" s="17"/>
      <c r="P151" s="17"/>
      <c r="Q151" s="27"/>
      <c r="R151" s="28"/>
      <c r="S151" s="28"/>
      <c r="T151" s="137"/>
      <c r="U151" s="138"/>
      <c r="V151" s="135"/>
      <c r="W151" s="135"/>
      <c r="X151" s="137"/>
      <c r="Y151" s="38"/>
      <c r="Z151" s="36"/>
      <c r="AA151" s="36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137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15"/>
    </row>
    <row r="152">
      <c r="A152" s="18"/>
      <c r="B152" s="15"/>
      <c r="C152" s="15"/>
      <c r="D152" s="15"/>
      <c r="E152" s="30"/>
      <c r="F152" s="15"/>
      <c r="G152" s="15"/>
      <c r="H152" s="15"/>
      <c r="I152" s="15"/>
      <c r="J152" s="136"/>
      <c r="K152" s="32"/>
      <c r="L152" s="27"/>
      <c r="M152" s="27"/>
      <c r="N152" s="30"/>
      <c r="O152" s="17"/>
      <c r="P152" s="17"/>
      <c r="Q152" s="27"/>
      <c r="R152" s="28"/>
      <c r="S152" s="28"/>
      <c r="T152" s="137"/>
      <c r="U152" s="138"/>
      <c r="V152" s="135"/>
      <c r="W152" s="135"/>
      <c r="X152" s="137"/>
      <c r="Y152" s="38"/>
      <c r="Z152" s="36"/>
      <c r="AA152" s="36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137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15"/>
    </row>
    <row r="153">
      <c r="A153" s="18"/>
      <c r="B153" s="15"/>
      <c r="C153" s="15"/>
      <c r="D153" s="15"/>
      <c r="E153" s="30"/>
      <c r="F153" s="15"/>
      <c r="G153" s="15"/>
      <c r="H153" s="15"/>
      <c r="I153" s="15"/>
      <c r="J153" s="136"/>
      <c r="K153" s="32"/>
      <c r="L153" s="27"/>
      <c r="M153" s="27"/>
      <c r="N153" s="30"/>
      <c r="O153" s="17"/>
      <c r="P153" s="17"/>
      <c r="Q153" s="27"/>
      <c r="R153" s="28"/>
      <c r="S153" s="28"/>
      <c r="T153" s="137"/>
      <c r="U153" s="138"/>
      <c r="V153" s="135"/>
      <c r="W153" s="135"/>
      <c r="X153" s="137"/>
      <c r="Y153" s="38"/>
      <c r="Z153" s="36"/>
      <c r="AA153" s="36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137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15"/>
    </row>
    <row r="154">
      <c r="A154" s="18"/>
      <c r="B154" s="15"/>
      <c r="C154" s="15"/>
      <c r="D154" s="15"/>
      <c r="E154" s="30"/>
      <c r="F154" s="15"/>
      <c r="G154" s="15"/>
      <c r="H154" s="15"/>
      <c r="I154" s="15"/>
      <c r="J154" s="136"/>
      <c r="K154" s="32"/>
      <c r="L154" s="27"/>
      <c r="M154" s="27"/>
      <c r="N154" s="30"/>
      <c r="O154" s="17"/>
      <c r="P154" s="17"/>
      <c r="Q154" s="27"/>
      <c r="R154" s="28"/>
      <c r="S154" s="28"/>
      <c r="T154" s="137"/>
      <c r="U154" s="138"/>
      <c r="V154" s="135"/>
      <c r="W154" s="135"/>
      <c r="X154" s="137"/>
      <c r="Y154" s="38"/>
      <c r="Z154" s="36"/>
      <c r="AA154" s="36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137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15"/>
    </row>
    <row r="155">
      <c r="A155" s="18"/>
      <c r="B155" s="15"/>
      <c r="C155" s="15"/>
      <c r="D155" s="15"/>
      <c r="E155" s="30"/>
      <c r="F155" s="15"/>
      <c r="G155" s="15"/>
      <c r="H155" s="15"/>
      <c r="I155" s="15"/>
      <c r="J155" s="136"/>
      <c r="K155" s="32"/>
      <c r="L155" s="27"/>
      <c r="M155" s="27"/>
      <c r="N155" s="30"/>
      <c r="O155" s="17"/>
      <c r="P155" s="17"/>
      <c r="Q155" s="27"/>
      <c r="R155" s="28"/>
      <c r="S155" s="28"/>
      <c r="T155" s="137"/>
      <c r="U155" s="138"/>
      <c r="V155" s="135"/>
      <c r="W155" s="135"/>
      <c r="X155" s="137"/>
      <c r="Y155" s="38"/>
      <c r="Z155" s="36"/>
      <c r="AA155" s="36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137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15"/>
    </row>
    <row r="156">
      <c r="A156" s="18"/>
      <c r="B156" s="15"/>
      <c r="C156" s="15"/>
      <c r="D156" s="15"/>
      <c r="E156" s="30"/>
      <c r="F156" s="15"/>
      <c r="G156" s="15"/>
      <c r="H156" s="15"/>
      <c r="I156" s="15"/>
      <c r="J156" s="136"/>
      <c r="K156" s="32"/>
      <c r="L156" s="27"/>
      <c r="M156" s="27"/>
      <c r="N156" s="30"/>
      <c r="O156" s="17"/>
      <c r="P156" s="17"/>
      <c r="Q156" s="27"/>
      <c r="R156" s="28"/>
      <c r="S156" s="28"/>
      <c r="T156" s="137"/>
      <c r="U156" s="138"/>
      <c r="V156" s="135"/>
      <c r="W156" s="135"/>
      <c r="X156" s="137"/>
      <c r="Y156" s="38"/>
      <c r="Z156" s="36"/>
      <c r="AA156" s="36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137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15"/>
    </row>
    <row r="157">
      <c r="A157" s="18"/>
      <c r="B157" s="15"/>
      <c r="C157" s="15"/>
      <c r="D157" s="15"/>
      <c r="E157" s="30"/>
      <c r="F157" s="15"/>
      <c r="G157" s="15"/>
      <c r="H157" s="15"/>
      <c r="I157" s="15"/>
      <c r="J157" s="136"/>
      <c r="K157" s="32"/>
      <c r="L157" s="27"/>
      <c r="M157" s="27"/>
      <c r="N157" s="30"/>
      <c r="O157" s="17"/>
      <c r="P157" s="17"/>
      <c r="Q157" s="27"/>
      <c r="R157" s="28"/>
      <c r="S157" s="28"/>
      <c r="T157" s="137"/>
      <c r="U157" s="138"/>
      <c r="V157" s="135"/>
      <c r="W157" s="135"/>
      <c r="X157" s="137"/>
      <c r="Y157" s="38"/>
      <c r="Z157" s="36"/>
      <c r="AA157" s="36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137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15"/>
    </row>
    <row r="158">
      <c r="A158" s="18"/>
      <c r="B158" s="15"/>
      <c r="C158" s="15"/>
      <c r="D158" s="15"/>
      <c r="E158" s="30"/>
      <c r="F158" s="15"/>
      <c r="G158" s="15"/>
      <c r="H158" s="15"/>
      <c r="I158" s="15"/>
      <c r="J158" s="136"/>
      <c r="K158" s="32"/>
      <c r="L158" s="27"/>
      <c r="M158" s="27"/>
      <c r="N158" s="30"/>
      <c r="O158" s="17"/>
      <c r="P158" s="17"/>
      <c r="Q158" s="27"/>
      <c r="R158" s="28"/>
      <c r="S158" s="28"/>
      <c r="T158" s="137"/>
      <c r="U158" s="138"/>
      <c r="V158" s="135"/>
      <c r="W158" s="135"/>
      <c r="X158" s="137"/>
      <c r="Y158" s="38"/>
      <c r="Z158" s="36"/>
      <c r="AA158" s="36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137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15"/>
    </row>
    <row r="159">
      <c r="A159" s="18"/>
      <c r="B159" s="15"/>
      <c r="C159" s="15"/>
      <c r="D159" s="15"/>
      <c r="E159" s="30"/>
      <c r="F159" s="15"/>
      <c r="G159" s="15"/>
      <c r="H159" s="15"/>
      <c r="I159" s="15"/>
      <c r="J159" s="136"/>
      <c r="K159" s="32"/>
      <c r="L159" s="27"/>
      <c r="M159" s="27"/>
      <c r="N159" s="30"/>
      <c r="O159" s="17"/>
      <c r="P159" s="17"/>
      <c r="Q159" s="27"/>
      <c r="R159" s="28"/>
      <c r="S159" s="28"/>
      <c r="T159" s="137"/>
      <c r="U159" s="138"/>
      <c r="V159" s="135"/>
      <c r="W159" s="135"/>
      <c r="X159" s="137"/>
      <c r="Y159" s="38"/>
      <c r="Z159" s="36"/>
      <c r="AA159" s="36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137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15"/>
    </row>
    <row r="160">
      <c r="A160" s="18"/>
      <c r="B160" s="15"/>
      <c r="C160" s="15"/>
      <c r="D160" s="15"/>
      <c r="E160" s="30"/>
      <c r="F160" s="15"/>
      <c r="G160" s="15"/>
      <c r="H160" s="15"/>
      <c r="I160" s="15"/>
      <c r="J160" s="136"/>
      <c r="K160" s="32"/>
      <c r="L160" s="27"/>
      <c r="M160" s="27"/>
      <c r="N160" s="30"/>
      <c r="O160" s="17"/>
      <c r="P160" s="17"/>
      <c r="Q160" s="27"/>
      <c r="R160" s="28"/>
      <c r="S160" s="28"/>
      <c r="T160" s="137"/>
      <c r="U160" s="138"/>
      <c r="V160" s="135"/>
      <c r="W160" s="135"/>
      <c r="X160" s="137"/>
      <c r="Y160" s="38"/>
      <c r="Z160" s="36"/>
      <c r="AA160" s="36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137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15"/>
    </row>
    <row r="161">
      <c r="A161" s="18"/>
      <c r="B161" s="15"/>
      <c r="C161" s="15"/>
      <c r="D161" s="15"/>
      <c r="E161" s="30"/>
      <c r="F161" s="15"/>
      <c r="G161" s="15"/>
      <c r="H161" s="15"/>
      <c r="I161" s="15"/>
      <c r="J161" s="136"/>
      <c r="K161" s="32"/>
      <c r="L161" s="27"/>
      <c r="M161" s="27"/>
      <c r="N161" s="30"/>
      <c r="O161" s="17"/>
      <c r="P161" s="17"/>
      <c r="Q161" s="27"/>
      <c r="R161" s="28"/>
      <c r="S161" s="28"/>
      <c r="T161" s="137"/>
      <c r="U161" s="138"/>
      <c r="V161" s="135"/>
      <c r="W161" s="135"/>
      <c r="X161" s="137"/>
      <c r="Y161" s="38"/>
      <c r="Z161" s="36"/>
      <c r="AA161" s="36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137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15"/>
    </row>
    <row r="162">
      <c r="A162" s="18"/>
      <c r="B162" s="15"/>
      <c r="C162" s="15"/>
      <c r="D162" s="15"/>
      <c r="E162" s="30"/>
      <c r="F162" s="15"/>
      <c r="G162" s="15"/>
      <c r="H162" s="15"/>
      <c r="I162" s="15"/>
      <c r="J162" s="136"/>
      <c r="K162" s="32"/>
      <c r="L162" s="27"/>
      <c r="M162" s="27"/>
      <c r="N162" s="30"/>
      <c r="O162" s="17"/>
      <c r="P162" s="17"/>
      <c r="Q162" s="27"/>
      <c r="R162" s="28"/>
      <c r="S162" s="28"/>
      <c r="T162" s="137"/>
      <c r="U162" s="138"/>
      <c r="V162" s="135"/>
      <c r="W162" s="135"/>
      <c r="X162" s="137"/>
      <c r="Y162" s="38"/>
      <c r="Z162" s="36"/>
      <c r="AA162" s="36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137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15"/>
    </row>
    <row r="163">
      <c r="A163" s="18"/>
      <c r="B163" s="15"/>
      <c r="C163" s="15"/>
      <c r="D163" s="15"/>
      <c r="E163" s="30"/>
      <c r="F163" s="15"/>
      <c r="G163" s="15"/>
      <c r="H163" s="15"/>
      <c r="I163" s="15"/>
      <c r="J163" s="136"/>
      <c r="K163" s="32"/>
      <c r="L163" s="27"/>
      <c r="M163" s="27"/>
      <c r="N163" s="30"/>
      <c r="O163" s="17"/>
      <c r="P163" s="17"/>
      <c r="Q163" s="27"/>
      <c r="R163" s="28"/>
      <c r="S163" s="28"/>
      <c r="T163" s="137"/>
      <c r="U163" s="138"/>
      <c r="V163" s="135"/>
      <c r="W163" s="135"/>
      <c r="X163" s="137"/>
      <c r="Y163" s="38"/>
      <c r="Z163" s="36"/>
      <c r="AA163" s="36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137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15"/>
    </row>
    <row r="164">
      <c r="A164" s="18"/>
      <c r="B164" s="15"/>
      <c r="C164" s="15"/>
      <c r="D164" s="15"/>
      <c r="E164" s="30"/>
      <c r="F164" s="15"/>
      <c r="G164" s="15"/>
      <c r="H164" s="15"/>
      <c r="I164" s="15"/>
      <c r="J164" s="136"/>
      <c r="K164" s="32"/>
      <c r="L164" s="27"/>
      <c r="M164" s="27"/>
      <c r="N164" s="30"/>
      <c r="O164" s="17"/>
      <c r="P164" s="17"/>
      <c r="Q164" s="27"/>
      <c r="R164" s="28"/>
      <c r="S164" s="28"/>
      <c r="T164" s="137"/>
      <c r="U164" s="138"/>
      <c r="V164" s="135"/>
      <c r="W164" s="135"/>
      <c r="X164" s="137"/>
      <c r="Y164" s="38"/>
      <c r="Z164" s="36"/>
      <c r="AA164" s="36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137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15"/>
    </row>
    <row r="165">
      <c r="A165" s="18"/>
      <c r="B165" s="15"/>
      <c r="C165" s="15"/>
      <c r="D165" s="15"/>
      <c r="E165" s="30"/>
      <c r="F165" s="15"/>
      <c r="G165" s="15"/>
      <c r="H165" s="15"/>
      <c r="I165" s="15"/>
      <c r="J165" s="136"/>
      <c r="K165" s="32"/>
      <c r="L165" s="27"/>
      <c r="M165" s="27"/>
      <c r="N165" s="30"/>
      <c r="O165" s="17"/>
      <c r="P165" s="17"/>
      <c r="Q165" s="27"/>
      <c r="R165" s="28"/>
      <c r="S165" s="28"/>
      <c r="T165" s="137"/>
      <c r="U165" s="138"/>
      <c r="V165" s="135"/>
      <c r="W165" s="135"/>
      <c r="X165" s="137"/>
      <c r="Y165" s="38"/>
      <c r="Z165" s="36"/>
      <c r="AA165" s="36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137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15"/>
    </row>
    <row r="166">
      <c r="A166" s="18"/>
      <c r="B166" s="15"/>
      <c r="C166" s="15"/>
      <c r="D166" s="15"/>
      <c r="E166" s="30"/>
      <c r="F166" s="15"/>
      <c r="G166" s="15"/>
      <c r="H166" s="15"/>
      <c r="I166" s="15"/>
      <c r="J166" s="136"/>
      <c r="K166" s="32"/>
      <c r="L166" s="27"/>
      <c r="M166" s="27"/>
      <c r="N166" s="30"/>
      <c r="O166" s="17"/>
      <c r="P166" s="17"/>
      <c r="Q166" s="27"/>
      <c r="R166" s="28"/>
      <c r="S166" s="28"/>
      <c r="T166" s="137"/>
      <c r="U166" s="138"/>
      <c r="V166" s="135"/>
      <c r="W166" s="135"/>
      <c r="X166" s="137"/>
      <c r="Y166" s="38"/>
      <c r="Z166" s="36"/>
      <c r="AA166" s="36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137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15"/>
    </row>
    <row r="167">
      <c r="A167" s="18"/>
      <c r="B167" s="15"/>
      <c r="C167" s="15"/>
      <c r="D167" s="15"/>
      <c r="E167" s="30"/>
      <c r="F167" s="15"/>
      <c r="G167" s="15"/>
      <c r="H167" s="15"/>
      <c r="I167" s="15"/>
      <c r="J167" s="136"/>
      <c r="K167" s="32"/>
      <c r="L167" s="27"/>
      <c r="M167" s="27"/>
      <c r="N167" s="30"/>
      <c r="O167" s="17"/>
      <c r="P167" s="17"/>
      <c r="Q167" s="27"/>
      <c r="R167" s="28"/>
      <c r="S167" s="28"/>
      <c r="T167" s="137"/>
      <c r="U167" s="138"/>
      <c r="V167" s="135"/>
      <c r="W167" s="135"/>
      <c r="X167" s="137"/>
      <c r="Y167" s="38"/>
      <c r="Z167" s="36"/>
      <c r="AA167" s="36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137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15"/>
    </row>
    <row r="168">
      <c r="A168" s="18"/>
      <c r="B168" s="15"/>
      <c r="C168" s="15"/>
      <c r="D168" s="15"/>
      <c r="E168" s="30"/>
      <c r="F168" s="15"/>
      <c r="G168" s="15"/>
      <c r="H168" s="15"/>
      <c r="I168" s="15"/>
      <c r="J168" s="136"/>
      <c r="K168" s="32"/>
      <c r="L168" s="27"/>
      <c r="M168" s="27"/>
      <c r="N168" s="30"/>
      <c r="O168" s="17"/>
      <c r="P168" s="17"/>
      <c r="Q168" s="27"/>
      <c r="R168" s="28"/>
      <c r="S168" s="28"/>
      <c r="T168" s="137"/>
      <c r="U168" s="138"/>
      <c r="V168" s="135"/>
      <c r="W168" s="135"/>
      <c r="X168" s="137"/>
      <c r="Y168" s="38"/>
      <c r="Z168" s="36"/>
      <c r="AA168" s="36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137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15"/>
    </row>
    <row r="169">
      <c r="A169" s="18"/>
      <c r="B169" s="15"/>
      <c r="C169" s="15"/>
      <c r="D169" s="15"/>
      <c r="E169" s="30"/>
      <c r="F169" s="15"/>
      <c r="G169" s="15"/>
      <c r="H169" s="15"/>
      <c r="I169" s="15"/>
      <c r="J169" s="136"/>
      <c r="K169" s="32"/>
      <c r="L169" s="27"/>
      <c r="M169" s="27"/>
      <c r="N169" s="30"/>
      <c r="O169" s="17"/>
      <c r="P169" s="17"/>
      <c r="Q169" s="27"/>
      <c r="R169" s="28"/>
      <c r="S169" s="28"/>
      <c r="T169" s="137"/>
      <c r="U169" s="138"/>
      <c r="V169" s="135"/>
      <c r="W169" s="135"/>
      <c r="X169" s="137"/>
      <c r="Y169" s="38"/>
      <c r="Z169" s="36"/>
      <c r="AA169" s="36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137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15"/>
    </row>
    <row r="170">
      <c r="A170" s="18"/>
      <c r="B170" s="15"/>
      <c r="C170" s="15"/>
      <c r="D170" s="15"/>
      <c r="E170" s="30"/>
      <c r="F170" s="15"/>
      <c r="G170" s="15"/>
      <c r="H170" s="15"/>
      <c r="I170" s="15"/>
      <c r="J170" s="136"/>
      <c r="K170" s="32"/>
      <c r="L170" s="27"/>
      <c r="M170" s="27"/>
      <c r="N170" s="30"/>
      <c r="O170" s="17"/>
      <c r="P170" s="17"/>
      <c r="Q170" s="27"/>
      <c r="R170" s="28"/>
      <c r="S170" s="28"/>
      <c r="T170" s="137"/>
      <c r="U170" s="138"/>
      <c r="V170" s="135"/>
      <c r="W170" s="135"/>
      <c r="X170" s="137"/>
      <c r="Y170" s="38"/>
      <c r="Z170" s="36"/>
      <c r="AA170" s="36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137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15"/>
    </row>
    <row r="171">
      <c r="A171" s="18"/>
      <c r="B171" s="15"/>
      <c r="C171" s="15"/>
      <c r="D171" s="15"/>
      <c r="E171" s="30"/>
      <c r="F171" s="15"/>
      <c r="G171" s="15"/>
      <c r="H171" s="15"/>
      <c r="I171" s="15"/>
      <c r="J171" s="136"/>
      <c r="K171" s="32"/>
      <c r="L171" s="27"/>
      <c r="M171" s="27"/>
      <c r="N171" s="30"/>
      <c r="O171" s="17"/>
      <c r="P171" s="17"/>
      <c r="Q171" s="27"/>
      <c r="R171" s="28"/>
      <c r="S171" s="28"/>
      <c r="T171" s="137"/>
      <c r="U171" s="138"/>
      <c r="V171" s="135"/>
      <c r="W171" s="135"/>
      <c r="X171" s="137"/>
      <c r="Y171" s="38"/>
      <c r="Z171" s="36"/>
      <c r="AA171" s="36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137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15"/>
    </row>
    <row r="172">
      <c r="A172" s="18"/>
      <c r="B172" s="15"/>
      <c r="C172" s="15"/>
      <c r="D172" s="15"/>
      <c r="E172" s="30"/>
      <c r="F172" s="15"/>
      <c r="G172" s="15"/>
      <c r="H172" s="15"/>
      <c r="I172" s="15"/>
      <c r="J172" s="136"/>
      <c r="K172" s="32"/>
      <c r="L172" s="27"/>
      <c r="M172" s="27"/>
      <c r="N172" s="30"/>
      <c r="O172" s="17"/>
      <c r="P172" s="17"/>
      <c r="Q172" s="27"/>
      <c r="R172" s="28"/>
      <c r="S172" s="28"/>
      <c r="T172" s="137"/>
      <c r="U172" s="138"/>
      <c r="V172" s="135"/>
      <c r="W172" s="135"/>
      <c r="X172" s="137"/>
      <c r="Y172" s="38"/>
      <c r="Z172" s="36"/>
      <c r="AA172" s="36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137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15"/>
    </row>
    <row r="173">
      <c r="A173" s="18"/>
      <c r="B173" s="15"/>
      <c r="C173" s="15"/>
      <c r="D173" s="15"/>
      <c r="E173" s="30"/>
      <c r="F173" s="15"/>
      <c r="G173" s="15"/>
      <c r="H173" s="15"/>
      <c r="I173" s="15"/>
      <c r="J173" s="136"/>
      <c r="K173" s="32"/>
      <c r="L173" s="27"/>
      <c r="M173" s="27"/>
      <c r="N173" s="30"/>
      <c r="O173" s="17"/>
      <c r="P173" s="17"/>
      <c r="Q173" s="27"/>
      <c r="R173" s="28"/>
      <c r="S173" s="28"/>
      <c r="T173" s="137"/>
      <c r="U173" s="138"/>
      <c r="V173" s="135"/>
      <c r="W173" s="135"/>
      <c r="X173" s="137"/>
      <c r="Y173" s="38"/>
      <c r="Z173" s="36"/>
      <c r="AA173" s="36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137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15"/>
    </row>
    <row r="174">
      <c r="A174" s="18"/>
      <c r="B174" s="15"/>
      <c r="C174" s="15"/>
      <c r="D174" s="15"/>
      <c r="E174" s="30"/>
      <c r="F174" s="15"/>
      <c r="G174" s="15"/>
      <c r="H174" s="15"/>
      <c r="I174" s="15"/>
      <c r="J174" s="136"/>
      <c r="K174" s="32"/>
      <c r="L174" s="27"/>
      <c r="M174" s="27"/>
      <c r="N174" s="30"/>
      <c r="O174" s="17"/>
      <c r="P174" s="17"/>
      <c r="Q174" s="27"/>
      <c r="R174" s="28"/>
      <c r="S174" s="28"/>
      <c r="T174" s="137"/>
      <c r="U174" s="138"/>
      <c r="V174" s="135"/>
      <c r="W174" s="135"/>
      <c r="X174" s="137"/>
      <c r="Y174" s="38"/>
      <c r="Z174" s="36"/>
      <c r="AA174" s="36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137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15"/>
    </row>
    <row r="175">
      <c r="A175" s="18"/>
      <c r="B175" s="15"/>
      <c r="C175" s="15"/>
      <c r="D175" s="15"/>
      <c r="E175" s="30"/>
      <c r="F175" s="15"/>
      <c r="G175" s="15"/>
      <c r="H175" s="15"/>
      <c r="I175" s="15"/>
      <c r="J175" s="136"/>
      <c r="K175" s="32"/>
      <c r="L175" s="27"/>
      <c r="M175" s="27"/>
      <c r="N175" s="30"/>
      <c r="O175" s="17"/>
      <c r="P175" s="17"/>
      <c r="Q175" s="27"/>
      <c r="R175" s="28"/>
      <c r="S175" s="28"/>
      <c r="T175" s="137"/>
      <c r="U175" s="138"/>
      <c r="V175" s="135"/>
      <c r="W175" s="135"/>
      <c r="X175" s="137"/>
      <c r="Y175" s="38"/>
      <c r="Z175" s="36"/>
      <c r="AA175" s="36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137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15"/>
    </row>
    <row r="176">
      <c r="A176" s="18"/>
      <c r="B176" s="15"/>
      <c r="C176" s="15"/>
      <c r="D176" s="15"/>
      <c r="E176" s="30"/>
      <c r="F176" s="15"/>
      <c r="G176" s="15"/>
      <c r="H176" s="15"/>
      <c r="I176" s="15"/>
      <c r="J176" s="136"/>
      <c r="K176" s="32"/>
      <c r="L176" s="27"/>
      <c r="M176" s="27"/>
      <c r="N176" s="30"/>
      <c r="O176" s="17"/>
      <c r="P176" s="17"/>
      <c r="Q176" s="27"/>
      <c r="R176" s="28"/>
      <c r="S176" s="28"/>
      <c r="T176" s="137"/>
      <c r="U176" s="138"/>
      <c r="V176" s="135"/>
      <c r="W176" s="135"/>
      <c r="X176" s="137"/>
      <c r="Y176" s="38"/>
      <c r="Z176" s="36"/>
      <c r="AA176" s="36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137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15"/>
    </row>
    <row r="177">
      <c r="A177" s="18"/>
      <c r="B177" s="15"/>
      <c r="C177" s="15"/>
      <c r="D177" s="15"/>
      <c r="E177" s="30"/>
      <c r="F177" s="15"/>
      <c r="G177" s="15"/>
      <c r="H177" s="15"/>
      <c r="I177" s="15"/>
      <c r="J177" s="136"/>
      <c r="K177" s="32"/>
      <c r="L177" s="27"/>
      <c r="M177" s="27"/>
      <c r="N177" s="30"/>
      <c r="O177" s="17"/>
      <c r="P177" s="17"/>
      <c r="Q177" s="27"/>
      <c r="R177" s="28"/>
      <c r="S177" s="28"/>
      <c r="T177" s="137"/>
      <c r="U177" s="138"/>
      <c r="V177" s="135"/>
      <c r="W177" s="135"/>
      <c r="X177" s="137"/>
      <c r="Y177" s="38"/>
      <c r="Z177" s="36"/>
      <c r="AA177" s="36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137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15"/>
    </row>
    <row r="178">
      <c r="A178" s="18"/>
      <c r="B178" s="15"/>
      <c r="C178" s="15"/>
      <c r="D178" s="15"/>
      <c r="E178" s="30"/>
      <c r="F178" s="15"/>
      <c r="G178" s="15"/>
      <c r="H178" s="15"/>
      <c r="I178" s="15"/>
      <c r="J178" s="136"/>
      <c r="K178" s="32"/>
      <c r="L178" s="27"/>
      <c r="M178" s="27"/>
      <c r="N178" s="30"/>
      <c r="O178" s="17"/>
      <c r="P178" s="17"/>
      <c r="Q178" s="27"/>
      <c r="R178" s="28"/>
      <c r="S178" s="28"/>
      <c r="T178" s="137"/>
      <c r="U178" s="138"/>
      <c r="V178" s="135"/>
      <c r="W178" s="135"/>
      <c r="X178" s="137"/>
      <c r="Y178" s="38"/>
      <c r="Z178" s="36"/>
      <c r="AA178" s="36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137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15"/>
    </row>
    <row r="179">
      <c r="A179" s="18"/>
      <c r="B179" s="15"/>
      <c r="C179" s="15"/>
      <c r="D179" s="15"/>
      <c r="E179" s="30"/>
      <c r="F179" s="15"/>
      <c r="G179" s="15"/>
      <c r="H179" s="15"/>
      <c r="I179" s="15"/>
      <c r="J179" s="136"/>
      <c r="K179" s="32"/>
      <c r="L179" s="27"/>
      <c r="M179" s="27"/>
      <c r="N179" s="30"/>
      <c r="O179" s="17"/>
      <c r="P179" s="17"/>
      <c r="Q179" s="27"/>
      <c r="R179" s="28"/>
      <c r="S179" s="28"/>
      <c r="T179" s="137"/>
      <c r="U179" s="138"/>
      <c r="V179" s="135"/>
      <c r="W179" s="135"/>
      <c r="X179" s="137"/>
      <c r="Y179" s="38"/>
      <c r="Z179" s="36"/>
      <c r="AA179" s="36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137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15"/>
    </row>
    <row r="180">
      <c r="A180" s="18"/>
      <c r="B180" s="15"/>
      <c r="C180" s="15"/>
      <c r="D180" s="15"/>
      <c r="E180" s="30"/>
      <c r="F180" s="15"/>
      <c r="G180" s="15"/>
      <c r="H180" s="15"/>
      <c r="I180" s="15"/>
      <c r="J180" s="136"/>
      <c r="K180" s="32"/>
      <c r="L180" s="27"/>
      <c r="M180" s="27"/>
      <c r="N180" s="30"/>
      <c r="O180" s="17"/>
      <c r="P180" s="17"/>
      <c r="Q180" s="27"/>
      <c r="R180" s="28"/>
      <c r="S180" s="28"/>
      <c r="T180" s="137"/>
      <c r="U180" s="138"/>
      <c r="V180" s="135"/>
      <c r="W180" s="135"/>
      <c r="X180" s="137"/>
      <c r="Y180" s="38"/>
      <c r="Z180" s="36"/>
      <c r="AA180" s="36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137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15"/>
    </row>
    <row r="181">
      <c r="A181" s="18"/>
      <c r="B181" s="15"/>
      <c r="C181" s="15"/>
      <c r="D181" s="15"/>
      <c r="E181" s="30"/>
      <c r="F181" s="15"/>
      <c r="G181" s="15"/>
      <c r="H181" s="15"/>
      <c r="I181" s="15"/>
      <c r="J181" s="136"/>
      <c r="K181" s="32"/>
      <c r="L181" s="27"/>
      <c r="M181" s="27"/>
      <c r="N181" s="30"/>
      <c r="O181" s="17"/>
      <c r="P181" s="17"/>
      <c r="Q181" s="27"/>
      <c r="R181" s="28"/>
      <c r="S181" s="28"/>
      <c r="T181" s="137"/>
      <c r="U181" s="138"/>
      <c r="V181" s="135"/>
      <c r="W181" s="135"/>
      <c r="X181" s="137"/>
      <c r="Y181" s="38"/>
      <c r="Z181" s="36"/>
      <c r="AA181" s="36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137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15"/>
    </row>
    <row r="182">
      <c r="A182" s="18"/>
      <c r="B182" s="15"/>
      <c r="C182" s="15"/>
      <c r="D182" s="15"/>
      <c r="E182" s="30"/>
      <c r="F182" s="15"/>
      <c r="G182" s="15"/>
      <c r="H182" s="15"/>
      <c r="I182" s="15"/>
      <c r="J182" s="136"/>
      <c r="K182" s="32"/>
      <c r="L182" s="27"/>
      <c r="M182" s="27"/>
      <c r="N182" s="30"/>
      <c r="O182" s="17"/>
      <c r="P182" s="17"/>
      <c r="Q182" s="27"/>
      <c r="R182" s="28"/>
      <c r="S182" s="28"/>
      <c r="T182" s="137"/>
      <c r="U182" s="138"/>
      <c r="V182" s="135"/>
      <c r="W182" s="135"/>
      <c r="X182" s="137"/>
      <c r="Y182" s="38"/>
      <c r="Z182" s="36"/>
      <c r="AA182" s="36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137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15"/>
    </row>
    <row r="183">
      <c r="A183" s="18"/>
      <c r="B183" s="15"/>
      <c r="C183" s="15"/>
      <c r="D183" s="15"/>
      <c r="E183" s="30"/>
      <c r="F183" s="15"/>
      <c r="G183" s="15"/>
      <c r="H183" s="15"/>
      <c r="I183" s="15"/>
      <c r="J183" s="136"/>
      <c r="K183" s="32"/>
      <c r="L183" s="27"/>
      <c r="M183" s="27"/>
      <c r="N183" s="30"/>
      <c r="O183" s="17"/>
      <c r="P183" s="17"/>
      <c r="Q183" s="27"/>
      <c r="R183" s="28"/>
      <c r="S183" s="28"/>
      <c r="T183" s="137"/>
      <c r="U183" s="138"/>
      <c r="V183" s="135"/>
      <c r="W183" s="135"/>
      <c r="X183" s="137"/>
      <c r="Y183" s="38"/>
      <c r="Z183" s="36"/>
      <c r="AA183" s="36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137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15"/>
    </row>
    <row r="184">
      <c r="A184" s="18"/>
      <c r="B184" s="15"/>
      <c r="C184" s="15"/>
      <c r="D184" s="15"/>
      <c r="E184" s="30"/>
      <c r="F184" s="15"/>
      <c r="G184" s="15"/>
      <c r="H184" s="15"/>
      <c r="I184" s="15"/>
      <c r="J184" s="136"/>
      <c r="K184" s="32"/>
      <c r="L184" s="27"/>
      <c r="M184" s="27"/>
      <c r="N184" s="30"/>
      <c r="O184" s="17"/>
      <c r="P184" s="17"/>
      <c r="Q184" s="27"/>
      <c r="R184" s="28"/>
      <c r="S184" s="28"/>
      <c r="T184" s="137"/>
      <c r="U184" s="138"/>
      <c r="V184" s="135"/>
      <c r="W184" s="135"/>
      <c r="X184" s="137"/>
      <c r="Y184" s="38"/>
      <c r="Z184" s="36"/>
      <c r="AA184" s="36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137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15"/>
    </row>
    <row r="185">
      <c r="A185" s="18"/>
      <c r="B185" s="15"/>
      <c r="C185" s="15"/>
      <c r="D185" s="15"/>
      <c r="E185" s="30"/>
      <c r="F185" s="15"/>
      <c r="G185" s="15"/>
      <c r="H185" s="15"/>
      <c r="I185" s="15"/>
      <c r="J185" s="136"/>
      <c r="K185" s="32"/>
      <c r="L185" s="27"/>
      <c r="M185" s="27"/>
      <c r="N185" s="30"/>
      <c r="O185" s="17"/>
      <c r="P185" s="17"/>
      <c r="Q185" s="27"/>
      <c r="R185" s="28"/>
      <c r="S185" s="28"/>
      <c r="T185" s="137"/>
      <c r="U185" s="138"/>
      <c r="V185" s="135"/>
      <c r="W185" s="135"/>
      <c r="X185" s="137"/>
      <c r="Y185" s="38"/>
      <c r="Z185" s="36"/>
      <c r="AA185" s="36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137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15"/>
    </row>
    <row r="186">
      <c r="A186" s="18"/>
      <c r="B186" s="15"/>
      <c r="C186" s="15"/>
      <c r="D186" s="15"/>
      <c r="E186" s="30"/>
      <c r="F186" s="15"/>
      <c r="G186" s="15"/>
      <c r="H186" s="15"/>
      <c r="I186" s="15"/>
      <c r="J186" s="136"/>
      <c r="K186" s="32"/>
      <c r="L186" s="27"/>
      <c r="M186" s="27"/>
      <c r="N186" s="30"/>
      <c r="O186" s="17"/>
      <c r="P186" s="17"/>
      <c r="Q186" s="27"/>
      <c r="R186" s="28"/>
      <c r="S186" s="28"/>
      <c r="T186" s="137"/>
      <c r="U186" s="138"/>
      <c r="V186" s="135"/>
      <c r="W186" s="135"/>
      <c r="X186" s="137"/>
      <c r="Y186" s="38"/>
      <c r="Z186" s="36"/>
      <c r="AA186" s="36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137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15"/>
    </row>
    <row r="187">
      <c r="A187" s="18"/>
      <c r="B187" s="15"/>
      <c r="C187" s="15"/>
      <c r="D187" s="15"/>
      <c r="E187" s="30"/>
      <c r="F187" s="15"/>
      <c r="G187" s="15"/>
      <c r="H187" s="15"/>
      <c r="I187" s="15"/>
      <c r="J187" s="136"/>
      <c r="K187" s="32"/>
      <c r="L187" s="27"/>
      <c r="M187" s="27"/>
      <c r="N187" s="30"/>
      <c r="O187" s="17"/>
      <c r="P187" s="17"/>
      <c r="Q187" s="27"/>
      <c r="R187" s="28"/>
      <c r="S187" s="28"/>
      <c r="T187" s="137"/>
      <c r="U187" s="138"/>
      <c r="V187" s="135"/>
      <c r="W187" s="135"/>
      <c r="X187" s="137"/>
      <c r="Y187" s="38"/>
      <c r="Z187" s="36"/>
      <c r="AA187" s="36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137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15"/>
    </row>
    <row r="188">
      <c r="A188" s="18"/>
      <c r="B188" s="15"/>
      <c r="C188" s="15"/>
      <c r="D188" s="15"/>
      <c r="E188" s="30"/>
      <c r="F188" s="15"/>
      <c r="G188" s="15"/>
      <c r="H188" s="15"/>
      <c r="I188" s="15"/>
      <c r="J188" s="136"/>
      <c r="K188" s="32"/>
      <c r="L188" s="27"/>
      <c r="M188" s="27"/>
      <c r="N188" s="30"/>
      <c r="O188" s="17"/>
      <c r="P188" s="17"/>
      <c r="Q188" s="27"/>
      <c r="R188" s="28"/>
      <c r="S188" s="28"/>
      <c r="T188" s="137"/>
      <c r="U188" s="138"/>
      <c r="V188" s="135"/>
      <c r="W188" s="135"/>
      <c r="X188" s="137"/>
      <c r="Y188" s="38"/>
      <c r="Z188" s="36"/>
      <c r="AA188" s="36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137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15"/>
    </row>
    <row r="189">
      <c r="A189" s="18"/>
      <c r="B189" s="15"/>
      <c r="C189" s="15"/>
      <c r="D189" s="15"/>
      <c r="E189" s="30"/>
      <c r="F189" s="15"/>
      <c r="G189" s="15"/>
      <c r="H189" s="15"/>
      <c r="I189" s="15"/>
      <c r="J189" s="136"/>
      <c r="K189" s="32"/>
      <c r="L189" s="27"/>
      <c r="M189" s="27"/>
      <c r="N189" s="30"/>
      <c r="O189" s="17"/>
      <c r="P189" s="17"/>
      <c r="Q189" s="27"/>
      <c r="R189" s="28"/>
      <c r="S189" s="28"/>
      <c r="T189" s="137"/>
      <c r="U189" s="138"/>
      <c r="V189" s="135"/>
      <c r="W189" s="135"/>
      <c r="X189" s="137"/>
      <c r="Y189" s="38"/>
      <c r="Z189" s="36"/>
      <c r="AA189" s="36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137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15"/>
    </row>
    <row r="190">
      <c r="A190" s="18"/>
      <c r="B190" s="15"/>
      <c r="C190" s="15"/>
      <c r="D190" s="15"/>
      <c r="E190" s="30"/>
      <c r="F190" s="15"/>
      <c r="G190" s="15"/>
      <c r="H190" s="15"/>
      <c r="I190" s="15"/>
      <c r="J190" s="136"/>
      <c r="K190" s="32"/>
      <c r="L190" s="27"/>
      <c r="M190" s="27"/>
      <c r="N190" s="30"/>
      <c r="O190" s="17"/>
      <c r="P190" s="17"/>
      <c r="Q190" s="27"/>
      <c r="R190" s="28"/>
      <c r="S190" s="28"/>
      <c r="T190" s="137"/>
      <c r="U190" s="138"/>
      <c r="V190" s="135"/>
      <c r="W190" s="135"/>
      <c r="X190" s="137"/>
      <c r="Y190" s="38"/>
      <c r="Z190" s="36"/>
      <c r="AA190" s="36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137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15"/>
    </row>
    <row r="191">
      <c r="A191" s="18"/>
      <c r="B191" s="15"/>
      <c r="C191" s="15"/>
      <c r="D191" s="15"/>
      <c r="E191" s="30"/>
      <c r="F191" s="15"/>
      <c r="G191" s="15"/>
      <c r="H191" s="15"/>
      <c r="I191" s="15"/>
      <c r="J191" s="136"/>
      <c r="K191" s="32"/>
      <c r="L191" s="27"/>
      <c r="M191" s="27"/>
      <c r="N191" s="30"/>
      <c r="O191" s="17"/>
      <c r="P191" s="17"/>
      <c r="Q191" s="27"/>
      <c r="R191" s="28"/>
      <c r="S191" s="28"/>
      <c r="T191" s="137"/>
      <c r="U191" s="138"/>
      <c r="V191" s="135"/>
      <c r="W191" s="135"/>
      <c r="X191" s="137"/>
      <c r="Y191" s="38"/>
      <c r="Z191" s="36"/>
      <c r="AA191" s="36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137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15"/>
    </row>
    <row r="192">
      <c r="A192" s="18"/>
      <c r="B192" s="15"/>
      <c r="C192" s="15"/>
      <c r="D192" s="15"/>
      <c r="E192" s="30"/>
      <c r="F192" s="15"/>
      <c r="G192" s="15"/>
      <c r="H192" s="15"/>
      <c r="I192" s="15"/>
      <c r="J192" s="136"/>
      <c r="K192" s="32"/>
      <c r="L192" s="27"/>
      <c r="M192" s="27"/>
      <c r="N192" s="30"/>
      <c r="O192" s="17"/>
      <c r="P192" s="17"/>
      <c r="Q192" s="27"/>
      <c r="R192" s="28"/>
      <c r="S192" s="28"/>
      <c r="T192" s="137"/>
      <c r="U192" s="138"/>
      <c r="V192" s="135"/>
      <c r="W192" s="135"/>
      <c r="X192" s="137"/>
      <c r="Y192" s="38"/>
      <c r="Z192" s="36"/>
      <c r="AA192" s="36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137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15"/>
    </row>
    <row r="193">
      <c r="A193" s="18"/>
      <c r="B193" s="15"/>
      <c r="C193" s="15"/>
      <c r="D193" s="15"/>
      <c r="E193" s="30"/>
      <c r="F193" s="15"/>
      <c r="G193" s="15"/>
      <c r="H193" s="15"/>
      <c r="I193" s="15"/>
      <c r="J193" s="136"/>
      <c r="K193" s="32"/>
      <c r="L193" s="27"/>
      <c r="M193" s="27"/>
      <c r="N193" s="30"/>
      <c r="O193" s="17"/>
      <c r="P193" s="17"/>
      <c r="Q193" s="27"/>
      <c r="R193" s="28"/>
      <c r="S193" s="28"/>
      <c r="T193" s="137"/>
      <c r="U193" s="138"/>
      <c r="V193" s="135"/>
      <c r="W193" s="135"/>
      <c r="X193" s="137"/>
      <c r="Y193" s="38"/>
      <c r="Z193" s="36"/>
      <c r="AA193" s="36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137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15"/>
    </row>
    <row r="194">
      <c r="A194" s="18"/>
      <c r="B194" s="15"/>
      <c r="C194" s="15"/>
      <c r="D194" s="15"/>
      <c r="E194" s="30"/>
      <c r="F194" s="15"/>
      <c r="G194" s="15"/>
      <c r="H194" s="15"/>
      <c r="I194" s="15"/>
      <c r="J194" s="136"/>
      <c r="K194" s="32"/>
      <c r="L194" s="27"/>
      <c r="M194" s="27"/>
      <c r="N194" s="30"/>
      <c r="O194" s="17"/>
      <c r="P194" s="17"/>
      <c r="Q194" s="27"/>
      <c r="R194" s="28"/>
      <c r="S194" s="28"/>
      <c r="T194" s="137"/>
      <c r="U194" s="138"/>
      <c r="V194" s="135"/>
      <c r="W194" s="135"/>
      <c r="X194" s="137"/>
      <c r="Y194" s="38"/>
      <c r="Z194" s="36"/>
      <c r="AA194" s="36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137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15"/>
    </row>
    <row r="195">
      <c r="A195" s="18"/>
      <c r="B195" s="15"/>
      <c r="C195" s="15"/>
      <c r="D195" s="15"/>
      <c r="E195" s="30"/>
      <c r="F195" s="15"/>
      <c r="G195" s="15"/>
      <c r="H195" s="15"/>
      <c r="I195" s="15"/>
      <c r="J195" s="136"/>
      <c r="K195" s="32"/>
      <c r="L195" s="27"/>
      <c r="M195" s="27"/>
      <c r="N195" s="30"/>
      <c r="O195" s="17"/>
      <c r="P195" s="17"/>
      <c r="Q195" s="27"/>
      <c r="R195" s="28"/>
      <c r="S195" s="28"/>
      <c r="T195" s="137"/>
      <c r="U195" s="138"/>
      <c r="V195" s="135"/>
      <c r="W195" s="135"/>
      <c r="X195" s="137"/>
      <c r="Y195" s="38"/>
      <c r="Z195" s="36"/>
      <c r="AA195" s="36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137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15"/>
    </row>
    <row r="196">
      <c r="A196" s="18"/>
      <c r="B196" s="15"/>
      <c r="C196" s="15"/>
      <c r="D196" s="15"/>
      <c r="E196" s="30"/>
      <c r="F196" s="15"/>
      <c r="G196" s="15"/>
      <c r="H196" s="15"/>
      <c r="I196" s="15"/>
      <c r="J196" s="136"/>
      <c r="K196" s="32"/>
      <c r="L196" s="27"/>
      <c r="M196" s="27"/>
      <c r="N196" s="30"/>
      <c r="O196" s="17"/>
      <c r="P196" s="17"/>
      <c r="Q196" s="27"/>
      <c r="R196" s="28"/>
      <c r="S196" s="28"/>
      <c r="T196" s="137"/>
      <c r="U196" s="138"/>
      <c r="V196" s="135"/>
      <c r="W196" s="135"/>
      <c r="X196" s="137"/>
      <c r="Y196" s="38"/>
      <c r="Z196" s="36"/>
      <c r="AA196" s="36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137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15"/>
    </row>
    <row r="197">
      <c r="A197" s="18"/>
      <c r="B197" s="15"/>
      <c r="C197" s="15"/>
      <c r="D197" s="15"/>
      <c r="E197" s="30"/>
      <c r="F197" s="15"/>
      <c r="G197" s="15"/>
      <c r="H197" s="15"/>
      <c r="I197" s="15"/>
      <c r="J197" s="136"/>
      <c r="K197" s="32"/>
      <c r="L197" s="27"/>
      <c r="M197" s="27"/>
      <c r="N197" s="30"/>
      <c r="O197" s="17"/>
      <c r="P197" s="17"/>
      <c r="Q197" s="27"/>
      <c r="R197" s="28"/>
      <c r="S197" s="28"/>
      <c r="T197" s="137"/>
      <c r="U197" s="138"/>
      <c r="V197" s="135"/>
      <c r="W197" s="135"/>
      <c r="X197" s="137"/>
      <c r="Y197" s="38"/>
      <c r="Z197" s="36"/>
      <c r="AA197" s="36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137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15"/>
    </row>
    <row r="198">
      <c r="A198" s="18"/>
      <c r="B198" s="15"/>
      <c r="C198" s="15"/>
      <c r="D198" s="15"/>
      <c r="E198" s="30"/>
      <c r="F198" s="15"/>
      <c r="G198" s="15"/>
      <c r="H198" s="15"/>
      <c r="I198" s="15"/>
      <c r="J198" s="136"/>
      <c r="K198" s="32"/>
      <c r="L198" s="27"/>
      <c r="M198" s="27"/>
      <c r="N198" s="30"/>
      <c r="O198" s="17"/>
      <c r="P198" s="17"/>
      <c r="Q198" s="27"/>
      <c r="R198" s="28"/>
      <c r="S198" s="28"/>
      <c r="T198" s="137"/>
      <c r="U198" s="138"/>
      <c r="V198" s="135"/>
      <c r="W198" s="135"/>
      <c r="X198" s="137"/>
      <c r="Y198" s="38"/>
      <c r="Z198" s="36"/>
      <c r="AA198" s="36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137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15"/>
    </row>
    <row r="199">
      <c r="A199" s="18"/>
      <c r="B199" s="15"/>
      <c r="C199" s="15"/>
      <c r="D199" s="15"/>
      <c r="E199" s="30"/>
      <c r="F199" s="15"/>
      <c r="G199" s="15"/>
      <c r="H199" s="15"/>
      <c r="I199" s="15"/>
      <c r="J199" s="136"/>
      <c r="K199" s="32"/>
      <c r="L199" s="27"/>
      <c r="M199" s="27"/>
      <c r="N199" s="30"/>
      <c r="O199" s="17"/>
      <c r="P199" s="17"/>
      <c r="Q199" s="27"/>
      <c r="R199" s="28"/>
      <c r="S199" s="28"/>
      <c r="T199" s="137"/>
      <c r="U199" s="138"/>
      <c r="V199" s="135"/>
      <c r="W199" s="135"/>
      <c r="X199" s="137"/>
      <c r="Y199" s="38"/>
      <c r="Z199" s="36"/>
      <c r="AA199" s="36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137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15"/>
    </row>
    <row r="200">
      <c r="A200" s="18"/>
      <c r="B200" s="15"/>
      <c r="C200" s="15"/>
      <c r="D200" s="15"/>
      <c r="E200" s="30"/>
      <c r="F200" s="15"/>
      <c r="G200" s="15"/>
      <c r="H200" s="15"/>
      <c r="I200" s="15"/>
      <c r="J200" s="136"/>
      <c r="K200" s="32"/>
      <c r="L200" s="27"/>
      <c r="M200" s="27"/>
      <c r="N200" s="30"/>
      <c r="O200" s="17"/>
      <c r="P200" s="17"/>
      <c r="Q200" s="27"/>
      <c r="R200" s="28"/>
      <c r="S200" s="28"/>
      <c r="T200" s="137"/>
      <c r="U200" s="138"/>
      <c r="V200" s="135"/>
      <c r="W200" s="135"/>
      <c r="X200" s="137"/>
      <c r="Y200" s="38"/>
      <c r="Z200" s="36"/>
      <c r="AA200" s="36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137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15"/>
    </row>
    <row r="201">
      <c r="A201" s="18"/>
      <c r="B201" s="15"/>
      <c r="C201" s="15"/>
      <c r="D201" s="15"/>
      <c r="E201" s="30"/>
      <c r="F201" s="15"/>
      <c r="G201" s="15"/>
      <c r="H201" s="15"/>
      <c r="I201" s="15"/>
      <c r="J201" s="136"/>
      <c r="K201" s="32"/>
      <c r="L201" s="27"/>
      <c r="M201" s="27"/>
      <c r="N201" s="30"/>
      <c r="O201" s="17"/>
      <c r="P201" s="17"/>
      <c r="Q201" s="27"/>
      <c r="R201" s="28"/>
      <c r="S201" s="28"/>
      <c r="T201" s="137"/>
      <c r="U201" s="138"/>
      <c r="V201" s="135"/>
      <c r="W201" s="135"/>
      <c r="X201" s="137"/>
      <c r="Y201" s="38"/>
      <c r="Z201" s="36"/>
      <c r="AA201" s="36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137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15"/>
    </row>
    <row r="202">
      <c r="A202" s="18"/>
      <c r="B202" s="15"/>
      <c r="C202" s="15"/>
      <c r="D202" s="15"/>
      <c r="E202" s="30"/>
      <c r="F202" s="15"/>
      <c r="G202" s="15"/>
      <c r="H202" s="15"/>
      <c r="I202" s="15"/>
      <c r="J202" s="136"/>
      <c r="K202" s="32"/>
      <c r="L202" s="27"/>
      <c r="M202" s="27"/>
      <c r="N202" s="30"/>
      <c r="O202" s="17"/>
      <c r="P202" s="17"/>
      <c r="Q202" s="27"/>
      <c r="R202" s="28"/>
      <c r="S202" s="28"/>
      <c r="T202" s="137"/>
      <c r="U202" s="138"/>
      <c r="V202" s="135"/>
      <c r="W202" s="135"/>
      <c r="X202" s="137"/>
      <c r="Y202" s="38"/>
      <c r="Z202" s="36"/>
      <c r="AA202" s="36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137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15"/>
    </row>
    <row r="203">
      <c r="A203" s="18"/>
      <c r="B203" s="15"/>
      <c r="C203" s="15"/>
      <c r="D203" s="15"/>
      <c r="E203" s="30"/>
      <c r="F203" s="15"/>
      <c r="G203" s="15"/>
      <c r="H203" s="15"/>
      <c r="I203" s="15"/>
      <c r="J203" s="136"/>
      <c r="K203" s="32"/>
      <c r="L203" s="27"/>
      <c r="M203" s="27"/>
      <c r="N203" s="30"/>
      <c r="O203" s="17"/>
      <c r="P203" s="17"/>
      <c r="Q203" s="27"/>
      <c r="R203" s="28"/>
      <c r="S203" s="28"/>
      <c r="T203" s="137"/>
      <c r="U203" s="138"/>
      <c r="V203" s="135"/>
      <c r="W203" s="135"/>
      <c r="X203" s="137"/>
      <c r="Y203" s="38"/>
      <c r="Z203" s="36"/>
      <c r="AA203" s="36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137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15"/>
    </row>
    <row r="204">
      <c r="A204" s="18"/>
      <c r="B204" s="15"/>
      <c r="C204" s="15"/>
      <c r="D204" s="15"/>
      <c r="E204" s="30"/>
      <c r="F204" s="15"/>
      <c r="G204" s="15"/>
      <c r="H204" s="15"/>
      <c r="I204" s="15"/>
      <c r="J204" s="136"/>
      <c r="K204" s="32"/>
      <c r="L204" s="27"/>
      <c r="M204" s="27"/>
      <c r="N204" s="30"/>
      <c r="O204" s="17"/>
      <c r="P204" s="17"/>
      <c r="Q204" s="27"/>
      <c r="R204" s="28"/>
      <c r="S204" s="28"/>
      <c r="T204" s="137"/>
      <c r="U204" s="138"/>
      <c r="V204" s="135"/>
      <c r="W204" s="135"/>
      <c r="X204" s="137"/>
      <c r="Y204" s="38"/>
      <c r="Z204" s="36"/>
      <c r="AA204" s="36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137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15"/>
    </row>
    <row r="205">
      <c r="A205" s="18"/>
      <c r="B205" s="15"/>
      <c r="C205" s="15"/>
      <c r="D205" s="15"/>
      <c r="E205" s="30"/>
      <c r="F205" s="15"/>
      <c r="G205" s="15"/>
      <c r="H205" s="15"/>
      <c r="I205" s="15"/>
      <c r="J205" s="136"/>
      <c r="K205" s="32"/>
      <c r="L205" s="27"/>
      <c r="M205" s="27"/>
      <c r="N205" s="30"/>
      <c r="O205" s="17"/>
      <c r="P205" s="17"/>
      <c r="Q205" s="27"/>
      <c r="R205" s="28"/>
      <c r="S205" s="28"/>
      <c r="T205" s="137"/>
      <c r="U205" s="138"/>
      <c r="V205" s="135"/>
      <c r="W205" s="135"/>
      <c r="X205" s="137"/>
      <c r="Y205" s="38"/>
      <c r="Z205" s="36"/>
      <c r="AA205" s="36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137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15"/>
    </row>
    <row r="206">
      <c r="A206" s="18"/>
      <c r="B206" s="15"/>
      <c r="C206" s="15"/>
      <c r="D206" s="15"/>
      <c r="E206" s="30"/>
      <c r="F206" s="15"/>
      <c r="G206" s="15"/>
      <c r="H206" s="15"/>
      <c r="I206" s="15"/>
      <c r="J206" s="136"/>
      <c r="K206" s="32"/>
      <c r="L206" s="27"/>
      <c r="M206" s="27"/>
      <c r="N206" s="30"/>
      <c r="O206" s="17"/>
      <c r="P206" s="17"/>
      <c r="Q206" s="27"/>
      <c r="R206" s="28"/>
      <c r="S206" s="28"/>
      <c r="T206" s="137"/>
      <c r="U206" s="138"/>
      <c r="V206" s="135"/>
      <c r="W206" s="135"/>
      <c r="X206" s="137"/>
      <c r="Y206" s="38"/>
      <c r="Z206" s="36"/>
      <c r="AA206" s="36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137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15"/>
    </row>
    <row r="207">
      <c r="A207" s="18"/>
      <c r="B207" s="15"/>
      <c r="C207" s="15"/>
      <c r="D207" s="15"/>
      <c r="E207" s="30"/>
      <c r="F207" s="15"/>
      <c r="G207" s="15"/>
      <c r="H207" s="15"/>
      <c r="I207" s="15"/>
      <c r="J207" s="136"/>
      <c r="K207" s="32"/>
      <c r="L207" s="27"/>
      <c r="M207" s="27"/>
      <c r="N207" s="30"/>
      <c r="O207" s="17"/>
      <c r="P207" s="17"/>
      <c r="Q207" s="27"/>
      <c r="R207" s="28"/>
      <c r="S207" s="28"/>
      <c r="T207" s="137"/>
      <c r="U207" s="138"/>
      <c r="V207" s="135"/>
      <c r="W207" s="135"/>
      <c r="X207" s="137"/>
      <c r="Y207" s="38"/>
      <c r="Z207" s="36"/>
      <c r="AA207" s="36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137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15"/>
    </row>
    <row r="208">
      <c r="A208" s="18"/>
      <c r="B208" s="15"/>
      <c r="C208" s="15"/>
      <c r="D208" s="15"/>
      <c r="E208" s="30"/>
      <c r="F208" s="15"/>
      <c r="G208" s="15"/>
      <c r="H208" s="15"/>
      <c r="I208" s="15"/>
      <c r="J208" s="136"/>
      <c r="K208" s="32"/>
      <c r="L208" s="27"/>
      <c r="M208" s="27"/>
      <c r="N208" s="30"/>
      <c r="O208" s="17"/>
      <c r="P208" s="17"/>
      <c r="Q208" s="27"/>
      <c r="R208" s="28"/>
      <c r="S208" s="28"/>
      <c r="T208" s="137"/>
      <c r="U208" s="138"/>
      <c r="V208" s="135"/>
      <c r="W208" s="135"/>
      <c r="X208" s="137"/>
      <c r="Y208" s="38"/>
      <c r="Z208" s="36"/>
      <c r="AA208" s="36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137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15"/>
    </row>
    <row r="209">
      <c r="A209" s="18"/>
      <c r="B209" s="15"/>
      <c r="C209" s="15"/>
      <c r="D209" s="15"/>
      <c r="E209" s="30"/>
      <c r="F209" s="15"/>
      <c r="G209" s="15"/>
      <c r="H209" s="15"/>
      <c r="I209" s="15"/>
      <c r="J209" s="136"/>
      <c r="K209" s="32"/>
      <c r="L209" s="27"/>
      <c r="M209" s="27"/>
      <c r="N209" s="30"/>
      <c r="O209" s="17"/>
      <c r="P209" s="17"/>
      <c r="Q209" s="27"/>
      <c r="R209" s="28"/>
      <c r="S209" s="28"/>
      <c r="T209" s="137"/>
      <c r="U209" s="138"/>
      <c r="V209" s="135"/>
      <c r="W209" s="135"/>
      <c r="X209" s="137"/>
      <c r="Y209" s="38"/>
      <c r="Z209" s="36"/>
      <c r="AA209" s="36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137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15"/>
    </row>
    <row r="210">
      <c r="A210" s="18"/>
      <c r="B210" s="15"/>
      <c r="C210" s="15"/>
      <c r="D210" s="15"/>
      <c r="E210" s="30"/>
      <c r="F210" s="15"/>
      <c r="G210" s="15"/>
      <c r="H210" s="15"/>
      <c r="I210" s="15"/>
      <c r="J210" s="136"/>
      <c r="K210" s="32"/>
      <c r="L210" s="27"/>
      <c r="M210" s="27"/>
      <c r="N210" s="30"/>
      <c r="O210" s="17"/>
      <c r="P210" s="17"/>
      <c r="Q210" s="27"/>
      <c r="R210" s="28"/>
      <c r="S210" s="28"/>
      <c r="T210" s="137"/>
      <c r="U210" s="138"/>
      <c r="V210" s="135"/>
      <c r="W210" s="135"/>
      <c r="X210" s="137"/>
      <c r="Y210" s="38"/>
      <c r="Z210" s="36"/>
      <c r="AA210" s="36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137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15"/>
    </row>
    <row r="211">
      <c r="A211" s="18"/>
      <c r="B211" s="15"/>
      <c r="C211" s="15"/>
      <c r="D211" s="15"/>
      <c r="E211" s="30"/>
      <c r="F211" s="15"/>
      <c r="G211" s="15"/>
      <c r="H211" s="15"/>
      <c r="I211" s="15"/>
      <c r="J211" s="136"/>
      <c r="K211" s="32"/>
      <c r="L211" s="27"/>
      <c r="M211" s="27"/>
      <c r="N211" s="30"/>
      <c r="O211" s="17"/>
      <c r="P211" s="17"/>
      <c r="Q211" s="27"/>
      <c r="R211" s="28"/>
      <c r="S211" s="28"/>
      <c r="T211" s="137"/>
      <c r="U211" s="138"/>
      <c r="V211" s="135"/>
      <c r="W211" s="135"/>
      <c r="X211" s="137"/>
      <c r="Y211" s="38"/>
      <c r="Z211" s="36"/>
      <c r="AA211" s="36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137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15"/>
    </row>
    <row r="212">
      <c r="A212" s="18"/>
      <c r="B212" s="15"/>
      <c r="C212" s="15"/>
      <c r="D212" s="15"/>
      <c r="E212" s="30"/>
      <c r="F212" s="15"/>
      <c r="G212" s="15"/>
      <c r="H212" s="15"/>
      <c r="I212" s="15"/>
      <c r="J212" s="136"/>
      <c r="K212" s="32"/>
      <c r="L212" s="27"/>
      <c r="M212" s="27"/>
      <c r="N212" s="30"/>
      <c r="O212" s="17"/>
      <c r="P212" s="17"/>
      <c r="Q212" s="27"/>
      <c r="R212" s="28"/>
      <c r="S212" s="28"/>
      <c r="T212" s="137"/>
      <c r="U212" s="138"/>
      <c r="V212" s="135"/>
      <c r="W212" s="135"/>
      <c r="X212" s="137"/>
      <c r="Y212" s="38"/>
      <c r="Z212" s="36"/>
      <c r="AA212" s="36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137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15"/>
    </row>
    <row r="213">
      <c r="A213" s="18"/>
      <c r="B213" s="15"/>
      <c r="C213" s="15"/>
      <c r="D213" s="15"/>
      <c r="E213" s="30"/>
      <c r="F213" s="15"/>
      <c r="G213" s="15"/>
      <c r="H213" s="15"/>
      <c r="I213" s="15"/>
      <c r="J213" s="136"/>
      <c r="K213" s="32"/>
      <c r="L213" s="27"/>
      <c r="M213" s="27"/>
      <c r="N213" s="30"/>
      <c r="O213" s="17"/>
      <c r="P213" s="17"/>
      <c r="Q213" s="27"/>
      <c r="R213" s="28"/>
      <c r="S213" s="28"/>
      <c r="T213" s="137"/>
      <c r="U213" s="138"/>
      <c r="V213" s="135"/>
      <c r="W213" s="135"/>
      <c r="X213" s="137"/>
      <c r="Y213" s="38"/>
      <c r="Z213" s="36"/>
      <c r="AA213" s="36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137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15"/>
    </row>
    <row r="214">
      <c r="A214" s="18"/>
      <c r="B214" s="15"/>
      <c r="C214" s="15"/>
      <c r="D214" s="15"/>
      <c r="E214" s="30"/>
      <c r="F214" s="15"/>
      <c r="G214" s="15"/>
      <c r="H214" s="15"/>
      <c r="I214" s="15"/>
      <c r="J214" s="136"/>
      <c r="K214" s="32"/>
      <c r="L214" s="27"/>
      <c r="M214" s="27"/>
      <c r="N214" s="30"/>
      <c r="O214" s="17"/>
      <c r="P214" s="17"/>
      <c r="Q214" s="27"/>
      <c r="R214" s="28"/>
      <c r="S214" s="28"/>
      <c r="T214" s="137"/>
      <c r="U214" s="138"/>
      <c r="V214" s="135"/>
      <c r="W214" s="135"/>
      <c r="X214" s="137"/>
      <c r="Y214" s="38"/>
      <c r="Z214" s="36"/>
      <c r="AA214" s="36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137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15"/>
    </row>
    <row r="215">
      <c r="A215" s="18"/>
      <c r="B215" s="15"/>
      <c r="C215" s="15"/>
      <c r="D215" s="15"/>
      <c r="E215" s="30"/>
      <c r="F215" s="15"/>
      <c r="G215" s="15"/>
      <c r="H215" s="15"/>
      <c r="I215" s="15"/>
      <c r="J215" s="136"/>
      <c r="K215" s="32"/>
      <c r="L215" s="27"/>
      <c r="M215" s="27"/>
      <c r="N215" s="30"/>
      <c r="O215" s="17"/>
      <c r="P215" s="17"/>
      <c r="Q215" s="27"/>
      <c r="R215" s="28"/>
      <c r="S215" s="28"/>
      <c r="T215" s="137"/>
      <c r="U215" s="138"/>
      <c r="V215" s="135"/>
      <c r="W215" s="135"/>
      <c r="X215" s="137"/>
      <c r="Y215" s="38"/>
      <c r="Z215" s="36"/>
      <c r="AA215" s="36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137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15"/>
    </row>
    <row r="216">
      <c r="A216" s="18"/>
      <c r="B216" s="15"/>
      <c r="C216" s="15"/>
      <c r="D216" s="15"/>
      <c r="E216" s="30"/>
      <c r="F216" s="15"/>
      <c r="G216" s="15"/>
      <c r="H216" s="15"/>
      <c r="I216" s="15"/>
      <c r="J216" s="136"/>
      <c r="K216" s="32"/>
      <c r="L216" s="27"/>
      <c r="M216" s="27"/>
      <c r="N216" s="30"/>
      <c r="O216" s="17"/>
      <c r="P216" s="17"/>
      <c r="Q216" s="27"/>
      <c r="R216" s="28"/>
      <c r="S216" s="28"/>
      <c r="T216" s="137"/>
      <c r="U216" s="138"/>
      <c r="V216" s="135"/>
      <c r="W216" s="135"/>
      <c r="X216" s="137"/>
      <c r="Y216" s="38"/>
      <c r="Z216" s="36"/>
      <c r="AA216" s="36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137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15"/>
    </row>
    <row r="217">
      <c r="A217" s="18"/>
      <c r="B217" s="15"/>
      <c r="C217" s="15"/>
      <c r="D217" s="15"/>
      <c r="E217" s="30"/>
      <c r="F217" s="15"/>
      <c r="G217" s="15"/>
      <c r="H217" s="15"/>
      <c r="I217" s="15"/>
      <c r="J217" s="136"/>
      <c r="K217" s="32"/>
      <c r="L217" s="27"/>
      <c r="M217" s="27"/>
      <c r="N217" s="30"/>
      <c r="O217" s="17"/>
      <c r="P217" s="17"/>
      <c r="Q217" s="27"/>
      <c r="R217" s="28"/>
      <c r="S217" s="28"/>
      <c r="T217" s="137"/>
      <c r="U217" s="138"/>
      <c r="V217" s="135"/>
      <c r="W217" s="135"/>
      <c r="X217" s="137"/>
      <c r="Y217" s="38"/>
      <c r="Z217" s="36"/>
      <c r="AA217" s="36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137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15"/>
    </row>
    <row r="218">
      <c r="A218" s="18"/>
      <c r="B218" s="15"/>
      <c r="C218" s="15"/>
      <c r="D218" s="15"/>
      <c r="E218" s="30"/>
      <c r="F218" s="15"/>
      <c r="G218" s="15"/>
      <c r="H218" s="15"/>
      <c r="I218" s="15"/>
      <c r="J218" s="136"/>
      <c r="K218" s="32"/>
      <c r="L218" s="27"/>
      <c r="M218" s="27"/>
      <c r="N218" s="30"/>
      <c r="O218" s="17"/>
      <c r="P218" s="17"/>
      <c r="Q218" s="27"/>
      <c r="R218" s="28"/>
      <c r="S218" s="28"/>
      <c r="T218" s="137"/>
      <c r="U218" s="138"/>
      <c r="V218" s="135"/>
      <c r="W218" s="135"/>
      <c r="X218" s="137"/>
      <c r="Y218" s="38"/>
      <c r="Z218" s="36"/>
      <c r="AA218" s="36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137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15"/>
    </row>
    <row r="219">
      <c r="A219" s="18"/>
      <c r="B219" s="15"/>
      <c r="C219" s="15"/>
      <c r="D219" s="15"/>
      <c r="E219" s="30"/>
      <c r="F219" s="15"/>
      <c r="G219" s="15"/>
      <c r="H219" s="15"/>
      <c r="I219" s="15"/>
      <c r="J219" s="136"/>
      <c r="K219" s="32"/>
      <c r="L219" s="27"/>
      <c r="M219" s="27"/>
      <c r="N219" s="30"/>
      <c r="O219" s="17"/>
      <c r="P219" s="17"/>
      <c r="Q219" s="27"/>
      <c r="R219" s="28"/>
      <c r="S219" s="28"/>
      <c r="T219" s="137"/>
      <c r="U219" s="138"/>
      <c r="V219" s="135"/>
      <c r="W219" s="135"/>
      <c r="X219" s="137"/>
      <c r="Y219" s="38"/>
      <c r="Z219" s="36"/>
      <c r="AA219" s="36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137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15"/>
    </row>
    <row r="220">
      <c r="A220" s="18"/>
      <c r="B220" s="15"/>
      <c r="C220" s="15"/>
      <c r="D220" s="15"/>
      <c r="E220" s="30"/>
      <c r="F220" s="15"/>
      <c r="G220" s="15"/>
      <c r="H220" s="15"/>
      <c r="I220" s="15"/>
      <c r="J220" s="136"/>
      <c r="K220" s="32"/>
      <c r="L220" s="27"/>
      <c r="M220" s="27"/>
      <c r="N220" s="30"/>
      <c r="O220" s="17"/>
      <c r="P220" s="17"/>
      <c r="Q220" s="27"/>
      <c r="R220" s="28"/>
      <c r="S220" s="28"/>
      <c r="T220" s="137"/>
      <c r="U220" s="138"/>
      <c r="V220" s="135"/>
      <c r="W220" s="135"/>
      <c r="X220" s="137"/>
      <c r="Y220" s="38"/>
      <c r="Z220" s="36"/>
      <c r="AA220" s="36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137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15"/>
    </row>
    <row r="221">
      <c r="A221" s="18"/>
      <c r="B221" s="15"/>
      <c r="C221" s="15"/>
      <c r="D221" s="15"/>
      <c r="E221" s="30"/>
      <c r="F221" s="15"/>
      <c r="G221" s="15"/>
      <c r="H221" s="15"/>
      <c r="I221" s="15"/>
      <c r="J221" s="136"/>
      <c r="K221" s="32"/>
      <c r="L221" s="27"/>
      <c r="M221" s="27"/>
      <c r="N221" s="30"/>
      <c r="O221" s="17"/>
      <c r="P221" s="17"/>
      <c r="Q221" s="27"/>
      <c r="R221" s="28"/>
      <c r="S221" s="28"/>
      <c r="T221" s="137"/>
      <c r="U221" s="138"/>
      <c r="V221" s="135"/>
      <c r="W221" s="135"/>
      <c r="X221" s="137"/>
      <c r="Y221" s="38"/>
      <c r="Z221" s="36"/>
      <c r="AA221" s="36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137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15"/>
    </row>
    <row r="222">
      <c r="A222" s="18"/>
      <c r="B222" s="15"/>
      <c r="C222" s="15"/>
      <c r="D222" s="15"/>
      <c r="E222" s="30"/>
      <c r="F222" s="15"/>
      <c r="G222" s="15"/>
      <c r="H222" s="15"/>
      <c r="I222" s="15"/>
      <c r="J222" s="136"/>
      <c r="K222" s="32"/>
      <c r="L222" s="27"/>
      <c r="M222" s="27"/>
      <c r="N222" s="30"/>
      <c r="O222" s="17"/>
      <c r="P222" s="17"/>
      <c r="Q222" s="27"/>
      <c r="R222" s="28"/>
      <c r="S222" s="28"/>
      <c r="T222" s="137"/>
      <c r="U222" s="138"/>
      <c r="V222" s="135"/>
      <c r="W222" s="135"/>
      <c r="X222" s="137"/>
      <c r="Y222" s="38"/>
      <c r="Z222" s="36"/>
      <c r="AA222" s="36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137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15"/>
    </row>
    <row r="223">
      <c r="A223" s="18"/>
      <c r="B223" s="15"/>
      <c r="C223" s="15"/>
      <c r="D223" s="15"/>
      <c r="E223" s="30"/>
      <c r="F223" s="15"/>
      <c r="G223" s="15"/>
      <c r="H223" s="15"/>
      <c r="I223" s="15"/>
      <c r="J223" s="136"/>
      <c r="K223" s="32"/>
      <c r="L223" s="27"/>
      <c r="M223" s="27"/>
      <c r="N223" s="30"/>
      <c r="O223" s="17"/>
      <c r="P223" s="17"/>
      <c r="Q223" s="27"/>
      <c r="R223" s="28"/>
      <c r="S223" s="28"/>
      <c r="T223" s="137"/>
      <c r="U223" s="138"/>
      <c r="V223" s="135"/>
      <c r="W223" s="135"/>
      <c r="X223" s="137"/>
      <c r="Y223" s="38"/>
      <c r="Z223" s="36"/>
      <c r="AA223" s="36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137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15"/>
    </row>
    <row r="224">
      <c r="A224" s="18"/>
      <c r="B224" s="15"/>
      <c r="C224" s="15"/>
      <c r="D224" s="15"/>
      <c r="E224" s="30"/>
      <c r="F224" s="15"/>
      <c r="G224" s="15"/>
      <c r="H224" s="15"/>
      <c r="I224" s="15"/>
      <c r="J224" s="136"/>
      <c r="K224" s="32"/>
      <c r="L224" s="27"/>
      <c r="M224" s="27"/>
      <c r="N224" s="30"/>
      <c r="O224" s="17"/>
      <c r="P224" s="17"/>
      <c r="Q224" s="27"/>
      <c r="R224" s="28"/>
      <c r="S224" s="28"/>
      <c r="T224" s="137"/>
      <c r="U224" s="138"/>
      <c r="V224" s="135"/>
      <c r="W224" s="135"/>
      <c r="X224" s="137"/>
      <c r="Y224" s="38"/>
      <c r="Z224" s="36"/>
      <c r="AA224" s="36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137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15"/>
    </row>
    <row r="225">
      <c r="A225" s="18"/>
      <c r="B225" s="15"/>
      <c r="C225" s="15"/>
      <c r="D225" s="15"/>
      <c r="E225" s="30"/>
      <c r="F225" s="15"/>
      <c r="G225" s="15"/>
      <c r="H225" s="15"/>
      <c r="I225" s="15"/>
      <c r="J225" s="136"/>
      <c r="K225" s="32"/>
      <c r="L225" s="27"/>
      <c r="M225" s="27"/>
      <c r="N225" s="30"/>
      <c r="O225" s="17"/>
      <c r="P225" s="17"/>
      <c r="Q225" s="27"/>
      <c r="R225" s="28"/>
      <c r="S225" s="28"/>
      <c r="T225" s="137"/>
      <c r="U225" s="138"/>
      <c r="V225" s="135"/>
      <c r="W225" s="135"/>
      <c r="X225" s="137"/>
      <c r="Y225" s="38"/>
      <c r="Z225" s="36"/>
      <c r="AA225" s="36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137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15"/>
    </row>
    <row r="226">
      <c r="A226" s="18"/>
      <c r="B226" s="15"/>
      <c r="C226" s="15"/>
      <c r="D226" s="15"/>
      <c r="E226" s="30"/>
      <c r="F226" s="15"/>
      <c r="G226" s="15"/>
      <c r="H226" s="15"/>
      <c r="I226" s="15"/>
      <c r="J226" s="136"/>
      <c r="K226" s="32"/>
      <c r="L226" s="27"/>
      <c r="M226" s="27"/>
      <c r="N226" s="30"/>
      <c r="O226" s="17"/>
      <c r="P226" s="17"/>
      <c r="Q226" s="27"/>
      <c r="R226" s="28"/>
      <c r="S226" s="28"/>
      <c r="T226" s="137"/>
      <c r="U226" s="138"/>
      <c r="V226" s="135"/>
      <c r="W226" s="135"/>
      <c r="X226" s="137"/>
      <c r="Y226" s="38"/>
      <c r="Z226" s="36"/>
      <c r="AA226" s="36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137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15"/>
    </row>
    <row r="227">
      <c r="A227" s="18"/>
      <c r="B227" s="15"/>
      <c r="C227" s="15"/>
      <c r="D227" s="15"/>
      <c r="E227" s="30"/>
      <c r="F227" s="15"/>
      <c r="G227" s="15"/>
      <c r="H227" s="15"/>
      <c r="I227" s="15"/>
      <c r="J227" s="136"/>
      <c r="K227" s="32"/>
      <c r="L227" s="27"/>
      <c r="M227" s="27"/>
      <c r="N227" s="30"/>
      <c r="O227" s="17"/>
      <c r="P227" s="17"/>
      <c r="Q227" s="27"/>
      <c r="R227" s="28"/>
      <c r="S227" s="28"/>
      <c r="T227" s="137"/>
      <c r="U227" s="138"/>
      <c r="V227" s="135"/>
      <c r="W227" s="135"/>
      <c r="X227" s="137"/>
      <c r="Y227" s="38"/>
      <c r="Z227" s="36"/>
      <c r="AA227" s="36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137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15"/>
    </row>
    <row r="228">
      <c r="A228" s="18"/>
      <c r="B228" s="15"/>
      <c r="C228" s="15"/>
      <c r="D228" s="15"/>
      <c r="E228" s="30"/>
      <c r="F228" s="15"/>
      <c r="G228" s="15"/>
      <c r="H228" s="15"/>
      <c r="I228" s="15"/>
      <c r="J228" s="136"/>
      <c r="K228" s="32"/>
      <c r="L228" s="27"/>
      <c r="M228" s="27"/>
      <c r="N228" s="30"/>
      <c r="O228" s="17"/>
      <c r="P228" s="17"/>
      <c r="Q228" s="27"/>
      <c r="R228" s="28"/>
      <c r="S228" s="28"/>
      <c r="T228" s="137"/>
      <c r="U228" s="138"/>
      <c r="V228" s="135"/>
      <c r="W228" s="135"/>
      <c r="X228" s="137"/>
      <c r="Y228" s="38"/>
      <c r="Z228" s="36"/>
      <c r="AA228" s="36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137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15"/>
    </row>
    <row r="229">
      <c r="A229" s="18"/>
      <c r="B229" s="15"/>
      <c r="C229" s="15"/>
      <c r="D229" s="15"/>
      <c r="E229" s="30"/>
      <c r="F229" s="15"/>
      <c r="G229" s="15"/>
      <c r="H229" s="15"/>
      <c r="I229" s="15"/>
      <c r="J229" s="136"/>
      <c r="K229" s="32"/>
      <c r="L229" s="27"/>
      <c r="M229" s="27"/>
      <c r="N229" s="30"/>
      <c r="O229" s="17"/>
      <c r="P229" s="17"/>
      <c r="Q229" s="27"/>
      <c r="R229" s="28"/>
      <c r="S229" s="28"/>
      <c r="T229" s="137"/>
      <c r="U229" s="138"/>
      <c r="V229" s="135"/>
      <c r="W229" s="135"/>
      <c r="X229" s="137"/>
      <c r="Y229" s="38"/>
      <c r="Z229" s="36"/>
      <c r="AA229" s="36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137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15"/>
    </row>
    <row r="230">
      <c r="A230" s="18"/>
      <c r="B230" s="15"/>
      <c r="C230" s="15"/>
      <c r="D230" s="15"/>
      <c r="E230" s="30"/>
      <c r="F230" s="15"/>
      <c r="G230" s="15"/>
      <c r="H230" s="15"/>
      <c r="I230" s="15"/>
      <c r="J230" s="136"/>
      <c r="K230" s="32"/>
      <c r="L230" s="27"/>
      <c r="M230" s="27"/>
      <c r="N230" s="30"/>
      <c r="O230" s="17"/>
      <c r="P230" s="17"/>
      <c r="Q230" s="27"/>
      <c r="R230" s="28"/>
      <c r="S230" s="28"/>
      <c r="T230" s="137"/>
      <c r="U230" s="138"/>
      <c r="V230" s="135"/>
      <c r="W230" s="135"/>
      <c r="X230" s="137"/>
      <c r="Y230" s="38"/>
      <c r="Z230" s="36"/>
      <c r="AA230" s="36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137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15"/>
    </row>
    <row r="231">
      <c r="A231" s="18"/>
      <c r="B231" s="15"/>
      <c r="C231" s="15"/>
      <c r="D231" s="15"/>
      <c r="E231" s="30"/>
      <c r="F231" s="15"/>
      <c r="G231" s="15"/>
      <c r="H231" s="15"/>
      <c r="I231" s="15"/>
      <c r="J231" s="136"/>
      <c r="K231" s="32"/>
      <c r="L231" s="27"/>
      <c r="M231" s="27"/>
      <c r="N231" s="30"/>
      <c r="O231" s="17"/>
      <c r="P231" s="17"/>
      <c r="Q231" s="27"/>
      <c r="R231" s="28"/>
      <c r="S231" s="28"/>
      <c r="T231" s="137"/>
      <c r="U231" s="138"/>
      <c r="V231" s="135"/>
      <c r="W231" s="135"/>
      <c r="X231" s="137"/>
      <c r="Y231" s="38"/>
      <c r="Z231" s="36"/>
      <c r="AA231" s="36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137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15"/>
    </row>
    <row r="232">
      <c r="A232" s="18"/>
      <c r="B232" s="15"/>
      <c r="C232" s="15"/>
      <c r="D232" s="15"/>
      <c r="E232" s="30"/>
      <c r="F232" s="15"/>
      <c r="G232" s="15"/>
      <c r="H232" s="15"/>
      <c r="I232" s="15"/>
      <c r="J232" s="136"/>
      <c r="K232" s="32"/>
      <c r="L232" s="27"/>
      <c r="M232" s="27"/>
      <c r="N232" s="30"/>
      <c r="O232" s="17"/>
      <c r="P232" s="17"/>
      <c r="Q232" s="27"/>
      <c r="R232" s="28"/>
      <c r="S232" s="28"/>
      <c r="T232" s="137"/>
      <c r="U232" s="138"/>
      <c r="V232" s="135"/>
      <c r="W232" s="135"/>
      <c r="X232" s="137"/>
      <c r="Y232" s="38"/>
      <c r="Z232" s="36"/>
      <c r="AA232" s="36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137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15"/>
    </row>
    <row r="233">
      <c r="A233" s="18"/>
      <c r="B233" s="15"/>
      <c r="C233" s="15"/>
      <c r="D233" s="15"/>
      <c r="E233" s="30"/>
      <c r="F233" s="15"/>
      <c r="G233" s="15"/>
      <c r="H233" s="15"/>
      <c r="I233" s="15"/>
      <c r="J233" s="136"/>
      <c r="K233" s="32"/>
      <c r="L233" s="27"/>
      <c r="M233" s="27"/>
      <c r="N233" s="30"/>
      <c r="O233" s="17"/>
      <c r="P233" s="17"/>
      <c r="Q233" s="27"/>
      <c r="R233" s="28"/>
      <c r="S233" s="28"/>
      <c r="T233" s="137"/>
      <c r="U233" s="138"/>
      <c r="V233" s="135"/>
      <c r="W233" s="135"/>
      <c r="X233" s="137"/>
      <c r="Y233" s="38"/>
      <c r="Z233" s="36"/>
      <c r="AA233" s="36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137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15"/>
    </row>
    <row r="234">
      <c r="A234" s="18"/>
      <c r="B234" s="15"/>
      <c r="C234" s="15"/>
      <c r="D234" s="15"/>
      <c r="E234" s="30"/>
      <c r="F234" s="15"/>
      <c r="G234" s="15"/>
      <c r="H234" s="15"/>
      <c r="I234" s="15"/>
      <c r="J234" s="136"/>
      <c r="K234" s="32"/>
      <c r="L234" s="27"/>
      <c r="M234" s="27"/>
      <c r="N234" s="30"/>
      <c r="O234" s="17"/>
      <c r="P234" s="17"/>
      <c r="Q234" s="27"/>
      <c r="R234" s="28"/>
      <c r="S234" s="28"/>
      <c r="T234" s="137"/>
      <c r="U234" s="138"/>
      <c r="V234" s="135"/>
      <c r="W234" s="135"/>
      <c r="X234" s="137"/>
      <c r="Y234" s="38"/>
      <c r="Z234" s="36"/>
      <c r="AA234" s="36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137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15"/>
    </row>
    <row r="235">
      <c r="A235" s="18"/>
      <c r="B235" s="15"/>
      <c r="C235" s="15"/>
      <c r="D235" s="15"/>
      <c r="E235" s="30"/>
      <c r="F235" s="15"/>
      <c r="G235" s="15"/>
      <c r="H235" s="15"/>
      <c r="I235" s="15"/>
      <c r="J235" s="136"/>
      <c r="K235" s="32"/>
      <c r="L235" s="27"/>
      <c r="M235" s="27"/>
      <c r="N235" s="30"/>
      <c r="O235" s="17"/>
      <c r="P235" s="17"/>
      <c r="Q235" s="27"/>
      <c r="R235" s="28"/>
      <c r="S235" s="28"/>
      <c r="T235" s="137"/>
      <c r="U235" s="138"/>
      <c r="V235" s="135"/>
      <c r="W235" s="135"/>
      <c r="X235" s="137"/>
      <c r="Y235" s="38"/>
      <c r="Z235" s="36"/>
      <c r="AA235" s="36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137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15"/>
    </row>
    <row r="236">
      <c r="A236" s="18"/>
      <c r="B236" s="15"/>
      <c r="C236" s="15"/>
      <c r="D236" s="15"/>
      <c r="E236" s="30"/>
      <c r="F236" s="15"/>
      <c r="G236" s="15"/>
      <c r="H236" s="15"/>
      <c r="I236" s="15"/>
      <c r="J236" s="136"/>
      <c r="K236" s="32"/>
      <c r="L236" s="27"/>
      <c r="M236" s="27"/>
      <c r="N236" s="30"/>
      <c r="O236" s="17"/>
      <c r="P236" s="17"/>
      <c r="Q236" s="27"/>
      <c r="R236" s="28"/>
      <c r="S236" s="28"/>
      <c r="T236" s="137"/>
      <c r="U236" s="138"/>
      <c r="V236" s="135"/>
      <c r="W236" s="135"/>
      <c r="X236" s="137"/>
      <c r="Y236" s="38"/>
      <c r="Z236" s="36"/>
      <c r="AA236" s="36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137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15"/>
    </row>
    <row r="237">
      <c r="A237" s="18"/>
      <c r="B237" s="15"/>
      <c r="C237" s="15"/>
      <c r="D237" s="15"/>
      <c r="E237" s="30"/>
      <c r="F237" s="15"/>
      <c r="G237" s="15"/>
      <c r="H237" s="15"/>
      <c r="I237" s="15"/>
      <c r="J237" s="136"/>
      <c r="K237" s="32"/>
      <c r="L237" s="27"/>
      <c r="M237" s="27"/>
      <c r="N237" s="30"/>
      <c r="O237" s="17"/>
      <c r="P237" s="17"/>
      <c r="Q237" s="27"/>
      <c r="R237" s="28"/>
      <c r="S237" s="28"/>
      <c r="T237" s="137"/>
      <c r="U237" s="138"/>
      <c r="V237" s="135"/>
      <c r="W237" s="135"/>
      <c r="X237" s="137"/>
      <c r="Y237" s="38"/>
      <c r="Z237" s="36"/>
      <c r="AA237" s="36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137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15"/>
    </row>
    <row r="238">
      <c r="A238" s="18"/>
      <c r="B238" s="15"/>
      <c r="C238" s="15"/>
      <c r="D238" s="15"/>
      <c r="E238" s="30"/>
      <c r="F238" s="15"/>
      <c r="G238" s="15"/>
      <c r="H238" s="15"/>
      <c r="I238" s="15"/>
      <c r="J238" s="136"/>
      <c r="K238" s="32"/>
      <c r="L238" s="27"/>
      <c r="M238" s="27"/>
      <c r="N238" s="30"/>
      <c r="O238" s="17"/>
      <c r="P238" s="17"/>
      <c r="Q238" s="27"/>
      <c r="R238" s="28"/>
      <c r="S238" s="28"/>
      <c r="T238" s="137"/>
      <c r="U238" s="138"/>
      <c r="V238" s="135"/>
      <c r="W238" s="135"/>
      <c r="X238" s="137"/>
      <c r="Y238" s="38"/>
      <c r="Z238" s="36"/>
      <c r="AA238" s="36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137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15"/>
    </row>
    <row r="239">
      <c r="A239" s="18"/>
      <c r="B239" s="15"/>
      <c r="C239" s="15"/>
      <c r="D239" s="15"/>
      <c r="E239" s="30"/>
      <c r="F239" s="15"/>
      <c r="G239" s="15"/>
      <c r="H239" s="15"/>
      <c r="I239" s="15"/>
      <c r="J239" s="136"/>
      <c r="K239" s="32"/>
      <c r="L239" s="27"/>
      <c r="M239" s="27"/>
      <c r="N239" s="30"/>
      <c r="O239" s="17"/>
      <c r="P239" s="17"/>
      <c r="Q239" s="27"/>
      <c r="R239" s="28"/>
      <c r="S239" s="28"/>
      <c r="T239" s="137"/>
      <c r="U239" s="138"/>
      <c r="V239" s="135"/>
      <c r="W239" s="135"/>
      <c r="X239" s="137"/>
      <c r="Y239" s="38"/>
      <c r="Z239" s="36"/>
      <c r="AA239" s="36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137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15"/>
    </row>
    <row r="240">
      <c r="A240" s="18"/>
      <c r="B240" s="15"/>
      <c r="C240" s="15"/>
      <c r="D240" s="15"/>
      <c r="E240" s="30"/>
      <c r="F240" s="15"/>
      <c r="G240" s="15"/>
      <c r="H240" s="15"/>
      <c r="I240" s="15"/>
      <c r="J240" s="136"/>
      <c r="K240" s="32"/>
      <c r="L240" s="27"/>
      <c r="M240" s="27"/>
      <c r="N240" s="30"/>
      <c r="O240" s="17"/>
      <c r="P240" s="17"/>
      <c r="Q240" s="27"/>
      <c r="R240" s="28"/>
      <c r="S240" s="28"/>
      <c r="T240" s="137"/>
      <c r="U240" s="138"/>
      <c r="V240" s="135"/>
      <c r="W240" s="135"/>
      <c r="X240" s="137"/>
      <c r="Y240" s="38"/>
      <c r="Z240" s="36"/>
      <c r="AA240" s="36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137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15"/>
    </row>
    <row r="241">
      <c r="A241" s="18"/>
      <c r="B241" s="15"/>
      <c r="C241" s="15"/>
      <c r="D241" s="15"/>
      <c r="E241" s="30"/>
      <c r="F241" s="15"/>
      <c r="G241" s="15"/>
      <c r="H241" s="15"/>
      <c r="I241" s="15"/>
      <c r="J241" s="136"/>
      <c r="K241" s="32"/>
      <c r="L241" s="27"/>
      <c r="M241" s="27"/>
      <c r="N241" s="30"/>
      <c r="O241" s="17"/>
      <c r="P241" s="17"/>
      <c r="Q241" s="27"/>
      <c r="R241" s="28"/>
      <c r="S241" s="28"/>
      <c r="T241" s="137"/>
      <c r="U241" s="138"/>
      <c r="V241" s="135"/>
      <c r="W241" s="135"/>
      <c r="X241" s="137"/>
      <c r="Y241" s="38"/>
      <c r="Z241" s="36"/>
      <c r="AA241" s="36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137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15"/>
    </row>
    <row r="242">
      <c r="A242" s="18"/>
      <c r="B242" s="15"/>
      <c r="C242" s="15"/>
      <c r="D242" s="15"/>
      <c r="E242" s="30"/>
      <c r="F242" s="15"/>
      <c r="G242" s="15"/>
      <c r="H242" s="15"/>
      <c r="I242" s="15"/>
      <c r="J242" s="136"/>
      <c r="K242" s="32"/>
      <c r="L242" s="27"/>
      <c r="M242" s="27"/>
      <c r="N242" s="30"/>
      <c r="O242" s="17"/>
      <c r="P242" s="17"/>
      <c r="Q242" s="27"/>
      <c r="R242" s="28"/>
      <c r="S242" s="28"/>
      <c r="T242" s="137"/>
      <c r="U242" s="138"/>
      <c r="V242" s="135"/>
      <c r="W242" s="135"/>
      <c r="X242" s="137"/>
      <c r="Y242" s="38"/>
      <c r="Z242" s="36"/>
      <c r="AA242" s="36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137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15"/>
    </row>
    <row r="243">
      <c r="A243" s="18"/>
      <c r="B243" s="15"/>
      <c r="C243" s="15"/>
      <c r="D243" s="15"/>
      <c r="E243" s="30"/>
      <c r="F243" s="15"/>
      <c r="G243" s="15"/>
      <c r="H243" s="15"/>
      <c r="I243" s="15"/>
      <c r="J243" s="136"/>
      <c r="K243" s="32"/>
      <c r="L243" s="27"/>
      <c r="M243" s="27"/>
      <c r="N243" s="30"/>
      <c r="O243" s="17"/>
      <c r="P243" s="17"/>
      <c r="Q243" s="27"/>
      <c r="R243" s="28"/>
      <c r="S243" s="28"/>
      <c r="T243" s="137"/>
      <c r="U243" s="138"/>
      <c r="V243" s="135"/>
      <c r="W243" s="135"/>
      <c r="X243" s="137"/>
      <c r="Y243" s="38"/>
      <c r="Z243" s="36"/>
      <c r="AA243" s="36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137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15"/>
    </row>
    <row r="244">
      <c r="A244" s="18"/>
      <c r="B244" s="15"/>
      <c r="C244" s="15"/>
      <c r="D244" s="15"/>
      <c r="E244" s="30"/>
      <c r="F244" s="15"/>
      <c r="G244" s="15"/>
      <c r="H244" s="15"/>
      <c r="I244" s="15"/>
      <c r="J244" s="136"/>
      <c r="K244" s="32"/>
      <c r="L244" s="27"/>
      <c r="M244" s="27"/>
      <c r="N244" s="30"/>
      <c r="O244" s="17"/>
      <c r="P244" s="17"/>
      <c r="Q244" s="27"/>
      <c r="R244" s="28"/>
      <c r="S244" s="28"/>
      <c r="T244" s="137"/>
      <c r="U244" s="138"/>
      <c r="V244" s="135"/>
      <c r="W244" s="135"/>
      <c r="X244" s="137"/>
      <c r="Y244" s="38"/>
      <c r="Z244" s="36"/>
      <c r="AA244" s="36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137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15"/>
    </row>
    <row r="245">
      <c r="A245" s="18"/>
      <c r="B245" s="15"/>
      <c r="C245" s="15"/>
      <c r="D245" s="15"/>
      <c r="E245" s="30"/>
      <c r="F245" s="15"/>
      <c r="G245" s="15"/>
      <c r="H245" s="15"/>
      <c r="I245" s="15"/>
      <c r="J245" s="136"/>
      <c r="K245" s="32"/>
      <c r="L245" s="27"/>
      <c r="M245" s="27"/>
      <c r="N245" s="30"/>
      <c r="O245" s="17"/>
      <c r="P245" s="17"/>
      <c r="Q245" s="27"/>
      <c r="R245" s="28"/>
      <c r="S245" s="28"/>
      <c r="T245" s="137"/>
      <c r="U245" s="138"/>
      <c r="V245" s="135"/>
      <c r="W245" s="135"/>
      <c r="X245" s="137"/>
      <c r="Y245" s="38"/>
      <c r="Z245" s="36"/>
      <c r="AA245" s="36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137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15"/>
    </row>
    <row r="246">
      <c r="A246" s="18"/>
      <c r="B246" s="15"/>
      <c r="C246" s="15"/>
      <c r="D246" s="15"/>
      <c r="E246" s="30"/>
      <c r="F246" s="15"/>
      <c r="G246" s="15"/>
      <c r="H246" s="15"/>
      <c r="I246" s="15"/>
      <c r="J246" s="136"/>
      <c r="K246" s="32"/>
      <c r="L246" s="27"/>
      <c r="M246" s="27"/>
      <c r="N246" s="30"/>
      <c r="O246" s="17"/>
      <c r="P246" s="17"/>
      <c r="Q246" s="27"/>
      <c r="R246" s="28"/>
      <c r="S246" s="28"/>
      <c r="T246" s="137"/>
      <c r="U246" s="138"/>
      <c r="V246" s="135"/>
      <c r="W246" s="135"/>
      <c r="X246" s="137"/>
      <c r="Y246" s="38"/>
      <c r="Z246" s="36"/>
      <c r="AA246" s="36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137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15"/>
    </row>
    <row r="247">
      <c r="A247" s="18"/>
      <c r="B247" s="15"/>
      <c r="C247" s="15"/>
      <c r="D247" s="15"/>
      <c r="E247" s="30"/>
      <c r="F247" s="15"/>
      <c r="G247" s="15"/>
      <c r="H247" s="15"/>
      <c r="I247" s="15"/>
      <c r="J247" s="136"/>
      <c r="K247" s="32"/>
      <c r="L247" s="27"/>
      <c r="M247" s="27"/>
      <c r="N247" s="30"/>
      <c r="O247" s="17"/>
      <c r="P247" s="17"/>
      <c r="Q247" s="27"/>
      <c r="R247" s="28"/>
      <c r="S247" s="28"/>
      <c r="T247" s="137"/>
      <c r="U247" s="138"/>
      <c r="V247" s="135"/>
      <c r="W247" s="135"/>
      <c r="X247" s="137"/>
      <c r="Y247" s="38"/>
      <c r="Z247" s="36"/>
      <c r="AA247" s="36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137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15"/>
    </row>
    <row r="248">
      <c r="A248" s="18"/>
      <c r="B248" s="15"/>
      <c r="C248" s="15"/>
      <c r="D248" s="15"/>
      <c r="E248" s="30"/>
      <c r="F248" s="15"/>
      <c r="G248" s="15"/>
      <c r="H248" s="15"/>
      <c r="I248" s="15"/>
      <c r="J248" s="136"/>
      <c r="K248" s="32"/>
      <c r="L248" s="27"/>
      <c r="M248" s="27"/>
      <c r="N248" s="30"/>
      <c r="O248" s="17"/>
      <c r="P248" s="17"/>
      <c r="Q248" s="27"/>
      <c r="R248" s="28"/>
      <c r="S248" s="28"/>
      <c r="T248" s="137"/>
      <c r="U248" s="138"/>
      <c r="V248" s="135"/>
      <c r="W248" s="135"/>
      <c r="X248" s="137"/>
      <c r="Y248" s="38"/>
      <c r="Z248" s="36"/>
      <c r="AA248" s="36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137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15"/>
    </row>
    <row r="249">
      <c r="A249" s="18"/>
      <c r="B249" s="15"/>
      <c r="C249" s="15"/>
      <c r="D249" s="15"/>
      <c r="E249" s="30"/>
      <c r="F249" s="15"/>
      <c r="G249" s="15"/>
      <c r="H249" s="15"/>
      <c r="I249" s="15"/>
      <c r="J249" s="136"/>
      <c r="K249" s="32"/>
      <c r="L249" s="27"/>
      <c r="M249" s="27"/>
      <c r="N249" s="30"/>
      <c r="O249" s="17"/>
      <c r="P249" s="17"/>
      <c r="Q249" s="27"/>
      <c r="R249" s="28"/>
      <c r="S249" s="28"/>
      <c r="T249" s="137"/>
      <c r="U249" s="138"/>
      <c r="V249" s="135"/>
      <c r="W249" s="135"/>
      <c r="X249" s="137"/>
      <c r="Y249" s="38"/>
      <c r="Z249" s="36"/>
      <c r="AA249" s="36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137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15"/>
    </row>
    <row r="250">
      <c r="A250" s="18"/>
      <c r="B250" s="15"/>
      <c r="C250" s="15"/>
      <c r="D250" s="15"/>
      <c r="E250" s="30"/>
      <c r="F250" s="15"/>
      <c r="G250" s="15"/>
      <c r="H250" s="15"/>
      <c r="I250" s="15"/>
      <c r="J250" s="136"/>
      <c r="K250" s="32"/>
      <c r="L250" s="27"/>
      <c r="M250" s="27"/>
      <c r="N250" s="30"/>
      <c r="O250" s="17"/>
      <c r="P250" s="17"/>
      <c r="Q250" s="27"/>
      <c r="R250" s="28"/>
      <c r="S250" s="28"/>
      <c r="T250" s="137"/>
      <c r="U250" s="138"/>
      <c r="V250" s="135"/>
      <c r="W250" s="135"/>
      <c r="X250" s="137"/>
      <c r="Y250" s="38"/>
      <c r="Z250" s="36"/>
      <c r="AA250" s="36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137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15"/>
    </row>
    <row r="251">
      <c r="A251" s="18"/>
      <c r="B251" s="15"/>
      <c r="C251" s="15"/>
      <c r="D251" s="15"/>
      <c r="E251" s="30"/>
      <c r="F251" s="15"/>
      <c r="G251" s="15"/>
      <c r="H251" s="15"/>
      <c r="I251" s="15"/>
      <c r="J251" s="136"/>
      <c r="K251" s="32"/>
      <c r="L251" s="27"/>
      <c r="M251" s="27"/>
      <c r="N251" s="30"/>
      <c r="O251" s="17"/>
      <c r="P251" s="17"/>
      <c r="Q251" s="27"/>
      <c r="R251" s="28"/>
      <c r="S251" s="28"/>
      <c r="T251" s="137"/>
      <c r="U251" s="138"/>
      <c r="V251" s="135"/>
      <c r="W251" s="135"/>
      <c r="X251" s="137"/>
      <c r="Y251" s="38"/>
      <c r="Z251" s="36"/>
      <c r="AA251" s="36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137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15"/>
    </row>
    <row r="252">
      <c r="A252" s="18"/>
      <c r="B252" s="15"/>
      <c r="C252" s="15"/>
      <c r="D252" s="15"/>
      <c r="E252" s="30"/>
      <c r="F252" s="15"/>
      <c r="G252" s="15"/>
      <c r="H252" s="15"/>
      <c r="I252" s="15"/>
      <c r="J252" s="136"/>
      <c r="K252" s="32"/>
      <c r="L252" s="27"/>
      <c r="M252" s="27"/>
      <c r="N252" s="30"/>
      <c r="O252" s="17"/>
      <c r="P252" s="17"/>
      <c r="Q252" s="27"/>
      <c r="R252" s="28"/>
      <c r="S252" s="28"/>
      <c r="T252" s="137"/>
      <c r="U252" s="138"/>
      <c r="V252" s="135"/>
      <c r="W252" s="135"/>
      <c r="X252" s="137"/>
      <c r="Y252" s="38"/>
      <c r="Z252" s="36"/>
      <c r="AA252" s="36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137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15"/>
    </row>
    <row r="253">
      <c r="A253" s="18"/>
      <c r="B253" s="15"/>
      <c r="C253" s="15"/>
      <c r="D253" s="15"/>
      <c r="E253" s="30"/>
      <c r="F253" s="15"/>
      <c r="G253" s="15"/>
      <c r="H253" s="15"/>
      <c r="I253" s="15"/>
      <c r="J253" s="136"/>
      <c r="K253" s="32"/>
      <c r="L253" s="27"/>
      <c r="M253" s="27"/>
      <c r="N253" s="30"/>
      <c r="O253" s="17"/>
      <c r="P253" s="17"/>
      <c r="Q253" s="27"/>
      <c r="R253" s="28"/>
      <c r="S253" s="28"/>
      <c r="T253" s="137"/>
      <c r="U253" s="138"/>
      <c r="V253" s="135"/>
      <c r="W253" s="135"/>
      <c r="X253" s="137"/>
      <c r="Y253" s="38"/>
      <c r="Z253" s="36"/>
      <c r="AA253" s="36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137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15"/>
    </row>
    <row r="254">
      <c r="A254" s="18"/>
      <c r="B254" s="15"/>
      <c r="C254" s="15"/>
      <c r="D254" s="15"/>
      <c r="E254" s="30"/>
      <c r="F254" s="15"/>
      <c r="G254" s="15"/>
      <c r="H254" s="15"/>
      <c r="I254" s="15"/>
      <c r="J254" s="136"/>
      <c r="K254" s="32"/>
      <c r="L254" s="27"/>
      <c r="M254" s="27"/>
      <c r="N254" s="30"/>
      <c r="O254" s="17"/>
      <c r="P254" s="17"/>
      <c r="Q254" s="27"/>
      <c r="R254" s="28"/>
      <c r="S254" s="28"/>
      <c r="T254" s="137"/>
      <c r="U254" s="138"/>
      <c r="V254" s="135"/>
      <c r="W254" s="135"/>
      <c r="X254" s="137"/>
      <c r="Y254" s="38"/>
      <c r="Z254" s="36"/>
      <c r="AA254" s="36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137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15"/>
    </row>
    <row r="255">
      <c r="A255" s="18"/>
      <c r="B255" s="15"/>
      <c r="C255" s="15"/>
      <c r="D255" s="15"/>
      <c r="E255" s="30"/>
      <c r="F255" s="15"/>
      <c r="G255" s="15"/>
      <c r="H255" s="15"/>
      <c r="I255" s="15"/>
      <c r="J255" s="136"/>
      <c r="K255" s="32"/>
      <c r="L255" s="27"/>
      <c r="M255" s="27"/>
      <c r="N255" s="30"/>
      <c r="O255" s="17"/>
      <c r="P255" s="17"/>
      <c r="Q255" s="27"/>
      <c r="R255" s="28"/>
      <c r="S255" s="28"/>
      <c r="T255" s="137"/>
      <c r="U255" s="138"/>
      <c r="V255" s="135"/>
      <c r="W255" s="135"/>
      <c r="X255" s="137"/>
      <c r="Y255" s="38"/>
      <c r="Z255" s="36"/>
      <c r="AA255" s="36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137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15"/>
    </row>
    <row r="256">
      <c r="A256" s="18"/>
      <c r="B256" s="15"/>
      <c r="C256" s="15"/>
      <c r="D256" s="15"/>
      <c r="E256" s="30"/>
      <c r="F256" s="15"/>
      <c r="G256" s="15"/>
      <c r="H256" s="15"/>
      <c r="I256" s="15"/>
      <c r="J256" s="136"/>
      <c r="K256" s="32"/>
      <c r="L256" s="27"/>
      <c r="M256" s="27"/>
      <c r="N256" s="30"/>
      <c r="O256" s="17"/>
      <c r="P256" s="17"/>
      <c r="Q256" s="27"/>
      <c r="R256" s="28"/>
      <c r="S256" s="28"/>
      <c r="T256" s="137"/>
      <c r="U256" s="138"/>
      <c r="V256" s="135"/>
      <c r="W256" s="135"/>
      <c r="X256" s="137"/>
      <c r="Y256" s="38"/>
      <c r="Z256" s="36"/>
      <c r="AA256" s="36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137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15"/>
    </row>
    <row r="257">
      <c r="A257" s="18"/>
      <c r="B257" s="15"/>
      <c r="C257" s="15"/>
      <c r="D257" s="15"/>
      <c r="E257" s="30"/>
      <c r="F257" s="15"/>
      <c r="G257" s="15"/>
      <c r="H257" s="15"/>
      <c r="I257" s="15"/>
      <c r="J257" s="136"/>
      <c r="K257" s="32"/>
      <c r="L257" s="27"/>
      <c r="M257" s="27"/>
      <c r="N257" s="30"/>
      <c r="O257" s="17"/>
      <c r="P257" s="17"/>
      <c r="Q257" s="27"/>
      <c r="R257" s="28"/>
      <c r="S257" s="28"/>
      <c r="T257" s="137"/>
      <c r="U257" s="138"/>
      <c r="V257" s="135"/>
      <c r="W257" s="135"/>
      <c r="X257" s="137"/>
      <c r="Y257" s="38"/>
      <c r="Z257" s="36"/>
      <c r="AA257" s="36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137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  <c r="BP257" s="25"/>
      <c r="BQ257" s="25"/>
      <c r="BR257" s="25"/>
      <c r="BS257" s="25"/>
      <c r="BT257" s="25"/>
      <c r="BU257" s="25"/>
      <c r="BV257" s="25"/>
      <c r="BW257" s="25"/>
      <c r="BX257" s="25"/>
      <c r="BY257" s="25"/>
      <c r="BZ257" s="25"/>
      <c r="CA257" s="25"/>
      <c r="CB257" s="15"/>
    </row>
    <row r="258">
      <c r="A258" s="18"/>
      <c r="B258" s="15"/>
      <c r="C258" s="15"/>
      <c r="D258" s="15"/>
      <c r="E258" s="30"/>
      <c r="F258" s="15"/>
      <c r="G258" s="15"/>
      <c r="H258" s="15"/>
      <c r="I258" s="15"/>
      <c r="J258" s="136"/>
      <c r="K258" s="32"/>
      <c r="L258" s="27"/>
      <c r="M258" s="27"/>
      <c r="N258" s="30"/>
      <c r="O258" s="17"/>
      <c r="P258" s="17"/>
      <c r="Q258" s="27"/>
      <c r="R258" s="28"/>
      <c r="S258" s="28"/>
      <c r="T258" s="137"/>
      <c r="U258" s="138"/>
      <c r="V258" s="135"/>
      <c r="W258" s="135"/>
      <c r="X258" s="137"/>
      <c r="Y258" s="38"/>
      <c r="Z258" s="36"/>
      <c r="AA258" s="36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137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  <c r="BP258" s="25"/>
      <c r="BQ258" s="25"/>
      <c r="BR258" s="25"/>
      <c r="BS258" s="25"/>
      <c r="BT258" s="25"/>
      <c r="BU258" s="25"/>
      <c r="BV258" s="25"/>
      <c r="BW258" s="25"/>
      <c r="BX258" s="25"/>
      <c r="BY258" s="25"/>
      <c r="BZ258" s="25"/>
      <c r="CA258" s="25"/>
      <c r="CB258" s="15"/>
    </row>
    <row r="259">
      <c r="A259" s="18"/>
      <c r="B259" s="15"/>
      <c r="C259" s="15"/>
      <c r="D259" s="15"/>
      <c r="E259" s="30"/>
      <c r="F259" s="15"/>
      <c r="G259" s="15"/>
      <c r="H259" s="15"/>
      <c r="I259" s="15"/>
      <c r="J259" s="136"/>
      <c r="K259" s="32"/>
      <c r="L259" s="27"/>
      <c r="M259" s="27"/>
      <c r="N259" s="30"/>
      <c r="O259" s="17"/>
      <c r="P259" s="17"/>
      <c r="Q259" s="27"/>
      <c r="R259" s="28"/>
      <c r="S259" s="28"/>
      <c r="T259" s="137"/>
      <c r="U259" s="138"/>
      <c r="V259" s="135"/>
      <c r="W259" s="135"/>
      <c r="X259" s="137"/>
      <c r="Y259" s="38"/>
      <c r="Z259" s="36"/>
      <c r="AA259" s="36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137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  <c r="CB259" s="15"/>
    </row>
    <row r="260">
      <c r="A260" s="18"/>
      <c r="B260" s="15"/>
      <c r="C260" s="15"/>
      <c r="D260" s="15"/>
      <c r="E260" s="30"/>
      <c r="F260" s="15"/>
      <c r="G260" s="15"/>
      <c r="H260" s="15"/>
      <c r="I260" s="15"/>
      <c r="J260" s="136"/>
      <c r="K260" s="32"/>
      <c r="L260" s="27"/>
      <c r="M260" s="27"/>
      <c r="N260" s="30"/>
      <c r="O260" s="17"/>
      <c r="P260" s="17"/>
      <c r="Q260" s="27"/>
      <c r="R260" s="28"/>
      <c r="S260" s="28"/>
      <c r="T260" s="137"/>
      <c r="U260" s="138"/>
      <c r="V260" s="135"/>
      <c r="W260" s="135"/>
      <c r="X260" s="137"/>
      <c r="Y260" s="38"/>
      <c r="Z260" s="36"/>
      <c r="AA260" s="36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137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/>
      <c r="BR260" s="25"/>
      <c r="BS260" s="25"/>
      <c r="BT260" s="25"/>
      <c r="BU260" s="25"/>
      <c r="BV260" s="25"/>
      <c r="BW260" s="25"/>
      <c r="BX260" s="25"/>
      <c r="BY260" s="25"/>
      <c r="BZ260" s="25"/>
      <c r="CA260" s="25"/>
      <c r="CB260" s="15"/>
    </row>
    <row r="261">
      <c r="A261" s="18"/>
      <c r="B261" s="15"/>
      <c r="C261" s="15"/>
      <c r="D261" s="15"/>
      <c r="E261" s="30"/>
      <c r="F261" s="15"/>
      <c r="G261" s="15"/>
      <c r="H261" s="15"/>
      <c r="I261" s="15"/>
      <c r="J261" s="136"/>
      <c r="K261" s="32"/>
      <c r="L261" s="27"/>
      <c r="M261" s="27"/>
      <c r="N261" s="30"/>
      <c r="O261" s="17"/>
      <c r="P261" s="17"/>
      <c r="Q261" s="27"/>
      <c r="R261" s="28"/>
      <c r="S261" s="28"/>
      <c r="T261" s="137"/>
      <c r="U261" s="138"/>
      <c r="V261" s="135"/>
      <c r="W261" s="135"/>
      <c r="X261" s="137"/>
      <c r="Y261" s="38"/>
      <c r="Z261" s="36"/>
      <c r="AA261" s="36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137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/>
      <c r="BR261" s="25"/>
      <c r="BS261" s="25"/>
      <c r="BT261" s="25"/>
      <c r="BU261" s="25"/>
      <c r="BV261" s="25"/>
      <c r="BW261" s="25"/>
      <c r="BX261" s="25"/>
      <c r="BY261" s="25"/>
      <c r="BZ261" s="25"/>
      <c r="CA261" s="25"/>
      <c r="CB261" s="15"/>
    </row>
    <row r="262">
      <c r="A262" s="18"/>
      <c r="B262" s="15"/>
      <c r="C262" s="15"/>
      <c r="D262" s="15"/>
      <c r="E262" s="30"/>
      <c r="F262" s="15"/>
      <c r="G262" s="15"/>
      <c r="H262" s="15"/>
      <c r="I262" s="15"/>
      <c r="J262" s="136"/>
      <c r="K262" s="32"/>
      <c r="L262" s="27"/>
      <c r="M262" s="27"/>
      <c r="N262" s="30"/>
      <c r="O262" s="17"/>
      <c r="P262" s="17"/>
      <c r="Q262" s="27"/>
      <c r="R262" s="28"/>
      <c r="S262" s="28"/>
      <c r="T262" s="137"/>
      <c r="U262" s="138"/>
      <c r="V262" s="135"/>
      <c r="W262" s="135"/>
      <c r="X262" s="137"/>
      <c r="Y262" s="38"/>
      <c r="Z262" s="36"/>
      <c r="AA262" s="36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137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/>
      <c r="BR262" s="25"/>
      <c r="BS262" s="25"/>
      <c r="BT262" s="25"/>
      <c r="BU262" s="25"/>
      <c r="BV262" s="25"/>
      <c r="BW262" s="25"/>
      <c r="BX262" s="25"/>
      <c r="BY262" s="25"/>
      <c r="BZ262" s="25"/>
      <c r="CA262" s="25"/>
      <c r="CB262" s="15"/>
    </row>
    <row r="263">
      <c r="A263" s="18"/>
      <c r="B263" s="15"/>
      <c r="C263" s="15"/>
      <c r="D263" s="15"/>
      <c r="E263" s="30"/>
      <c r="F263" s="15"/>
      <c r="G263" s="15"/>
      <c r="H263" s="15"/>
      <c r="I263" s="15"/>
      <c r="J263" s="136"/>
      <c r="K263" s="32"/>
      <c r="L263" s="27"/>
      <c r="M263" s="27"/>
      <c r="N263" s="30"/>
      <c r="O263" s="17"/>
      <c r="P263" s="17"/>
      <c r="Q263" s="27"/>
      <c r="R263" s="28"/>
      <c r="S263" s="28"/>
      <c r="T263" s="137"/>
      <c r="U263" s="138"/>
      <c r="V263" s="135"/>
      <c r="W263" s="135"/>
      <c r="X263" s="137"/>
      <c r="Y263" s="38"/>
      <c r="Z263" s="36"/>
      <c r="AA263" s="36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137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15"/>
    </row>
    <row r="264">
      <c r="A264" s="18"/>
      <c r="B264" s="15"/>
      <c r="C264" s="15"/>
      <c r="D264" s="15"/>
      <c r="E264" s="30"/>
      <c r="F264" s="15"/>
      <c r="G264" s="15"/>
      <c r="H264" s="15"/>
      <c r="I264" s="15"/>
      <c r="J264" s="136"/>
      <c r="K264" s="32"/>
      <c r="L264" s="27"/>
      <c r="M264" s="27"/>
      <c r="N264" s="30"/>
      <c r="O264" s="17"/>
      <c r="P264" s="17"/>
      <c r="Q264" s="27"/>
      <c r="R264" s="28"/>
      <c r="S264" s="28"/>
      <c r="T264" s="137"/>
      <c r="U264" s="138"/>
      <c r="V264" s="135"/>
      <c r="W264" s="135"/>
      <c r="X264" s="137"/>
      <c r="Y264" s="38"/>
      <c r="Z264" s="36"/>
      <c r="AA264" s="36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137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/>
      <c r="BR264" s="25"/>
      <c r="BS264" s="25"/>
      <c r="BT264" s="25"/>
      <c r="BU264" s="25"/>
      <c r="BV264" s="25"/>
      <c r="BW264" s="25"/>
      <c r="BX264" s="25"/>
      <c r="BY264" s="25"/>
      <c r="BZ264" s="25"/>
      <c r="CA264" s="25"/>
      <c r="CB264" s="15"/>
    </row>
    <row r="265">
      <c r="A265" s="18"/>
      <c r="B265" s="15"/>
      <c r="C265" s="15"/>
      <c r="D265" s="15"/>
      <c r="E265" s="30"/>
      <c r="F265" s="15"/>
      <c r="G265" s="15"/>
      <c r="H265" s="15"/>
      <c r="I265" s="15"/>
      <c r="J265" s="136"/>
      <c r="K265" s="32"/>
      <c r="L265" s="27"/>
      <c r="M265" s="27"/>
      <c r="N265" s="30"/>
      <c r="O265" s="17"/>
      <c r="P265" s="17"/>
      <c r="Q265" s="27"/>
      <c r="R265" s="28"/>
      <c r="S265" s="28"/>
      <c r="T265" s="137"/>
      <c r="U265" s="138"/>
      <c r="V265" s="135"/>
      <c r="W265" s="135"/>
      <c r="X265" s="137"/>
      <c r="Y265" s="38"/>
      <c r="Z265" s="36"/>
      <c r="AA265" s="36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137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  <c r="BP265" s="25"/>
      <c r="BQ265" s="25"/>
      <c r="BR265" s="25"/>
      <c r="BS265" s="25"/>
      <c r="BT265" s="25"/>
      <c r="BU265" s="25"/>
      <c r="BV265" s="25"/>
      <c r="BW265" s="25"/>
      <c r="BX265" s="25"/>
      <c r="BY265" s="25"/>
      <c r="BZ265" s="25"/>
      <c r="CA265" s="25"/>
      <c r="CB265" s="15"/>
    </row>
    <row r="266">
      <c r="A266" s="18"/>
      <c r="B266" s="15"/>
      <c r="C266" s="15"/>
      <c r="D266" s="15"/>
      <c r="E266" s="30"/>
      <c r="F266" s="15"/>
      <c r="G266" s="15"/>
      <c r="H266" s="15"/>
      <c r="I266" s="15"/>
      <c r="J266" s="136"/>
      <c r="K266" s="32"/>
      <c r="L266" s="27"/>
      <c r="M266" s="27"/>
      <c r="N266" s="30"/>
      <c r="O266" s="17"/>
      <c r="P266" s="17"/>
      <c r="Q266" s="27"/>
      <c r="R266" s="28"/>
      <c r="S266" s="28"/>
      <c r="T266" s="137"/>
      <c r="U266" s="138"/>
      <c r="V266" s="135"/>
      <c r="W266" s="135"/>
      <c r="X266" s="137"/>
      <c r="Y266" s="38"/>
      <c r="Z266" s="36"/>
      <c r="AA266" s="36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137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15"/>
    </row>
    <row r="267">
      <c r="A267" s="18"/>
      <c r="B267" s="15"/>
      <c r="C267" s="15"/>
      <c r="D267" s="15"/>
      <c r="E267" s="30"/>
      <c r="F267" s="15"/>
      <c r="G267" s="15"/>
      <c r="H267" s="15"/>
      <c r="I267" s="15"/>
      <c r="J267" s="136"/>
      <c r="K267" s="32"/>
      <c r="L267" s="27"/>
      <c r="M267" s="27"/>
      <c r="N267" s="30"/>
      <c r="O267" s="17"/>
      <c r="P267" s="17"/>
      <c r="Q267" s="27"/>
      <c r="R267" s="28"/>
      <c r="S267" s="28"/>
      <c r="T267" s="137"/>
      <c r="U267" s="138"/>
      <c r="V267" s="135"/>
      <c r="W267" s="135"/>
      <c r="X267" s="137"/>
      <c r="Y267" s="38"/>
      <c r="Z267" s="36"/>
      <c r="AA267" s="36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137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/>
      <c r="BR267" s="25"/>
      <c r="BS267" s="25"/>
      <c r="BT267" s="25"/>
      <c r="BU267" s="25"/>
      <c r="BV267" s="25"/>
      <c r="BW267" s="25"/>
      <c r="BX267" s="25"/>
      <c r="BY267" s="25"/>
      <c r="BZ267" s="25"/>
      <c r="CA267" s="25"/>
      <c r="CB267" s="15"/>
    </row>
    <row r="268">
      <c r="A268" s="18"/>
      <c r="B268" s="15"/>
      <c r="C268" s="15"/>
      <c r="D268" s="15"/>
      <c r="E268" s="30"/>
      <c r="F268" s="15"/>
      <c r="G268" s="15"/>
      <c r="H268" s="15"/>
      <c r="I268" s="15"/>
      <c r="J268" s="136"/>
      <c r="K268" s="32"/>
      <c r="L268" s="27"/>
      <c r="M268" s="27"/>
      <c r="N268" s="30"/>
      <c r="O268" s="17"/>
      <c r="P268" s="17"/>
      <c r="Q268" s="27"/>
      <c r="R268" s="28"/>
      <c r="S268" s="28"/>
      <c r="T268" s="137"/>
      <c r="U268" s="138"/>
      <c r="V268" s="135"/>
      <c r="W268" s="135"/>
      <c r="X268" s="137"/>
      <c r="Y268" s="38"/>
      <c r="Z268" s="36"/>
      <c r="AA268" s="36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137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/>
      <c r="BR268" s="25"/>
      <c r="BS268" s="25"/>
      <c r="BT268" s="25"/>
      <c r="BU268" s="25"/>
      <c r="BV268" s="25"/>
      <c r="BW268" s="25"/>
      <c r="BX268" s="25"/>
      <c r="BY268" s="25"/>
      <c r="BZ268" s="25"/>
      <c r="CA268" s="25"/>
      <c r="CB268" s="15"/>
    </row>
    <row r="269">
      <c r="A269" s="18"/>
      <c r="B269" s="15"/>
      <c r="C269" s="15"/>
      <c r="D269" s="15"/>
      <c r="E269" s="30"/>
      <c r="F269" s="15"/>
      <c r="G269" s="15"/>
      <c r="H269" s="15"/>
      <c r="I269" s="15"/>
      <c r="J269" s="136"/>
      <c r="K269" s="32"/>
      <c r="L269" s="27"/>
      <c r="M269" s="27"/>
      <c r="N269" s="30"/>
      <c r="O269" s="17"/>
      <c r="P269" s="17"/>
      <c r="Q269" s="27"/>
      <c r="R269" s="28"/>
      <c r="S269" s="28"/>
      <c r="T269" s="137"/>
      <c r="U269" s="138"/>
      <c r="V269" s="135"/>
      <c r="W269" s="135"/>
      <c r="X269" s="137"/>
      <c r="Y269" s="38"/>
      <c r="Z269" s="36"/>
      <c r="AA269" s="36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137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/>
      <c r="BR269" s="25"/>
      <c r="BS269" s="25"/>
      <c r="BT269" s="25"/>
      <c r="BU269" s="25"/>
      <c r="BV269" s="25"/>
      <c r="BW269" s="25"/>
      <c r="BX269" s="25"/>
      <c r="BY269" s="25"/>
      <c r="BZ269" s="25"/>
      <c r="CA269" s="25"/>
      <c r="CB269" s="15"/>
    </row>
    <row r="270">
      <c r="A270" s="18"/>
      <c r="B270" s="15"/>
      <c r="C270" s="15"/>
      <c r="D270" s="15"/>
      <c r="E270" s="30"/>
      <c r="F270" s="15"/>
      <c r="G270" s="15"/>
      <c r="H270" s="15"/>
      <c r="I270" s="15"/>
      <c r="J270" s="136"/>
      <c r="K270" s="32"/>
      <c r="L270" s="27"/>
      <c r="M270" s="27"/>
      <c r="N270" s="30"/>
      <c r="O270" s="17"/>
      <c r="P270" s="17"/>
      <c r="Q270" s="27"/>
      <c r="R270" s="28"/>
      <c r="S270" s="28"/>
      <c r="T270" s="137"/>
      <c r="U270" s="138"/>
      <c r="V270" s="135"/>
      <c r="W270" s="135"/>
      <c r="X270" s="137"/>
      <c r="Y270" s="38"/>
      <c r="Z270" s="36"/>
      <c r="AA270" s="36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137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/>
      <c r="BR270" s="25"/>
      <c r="BS270" s="25"/>
      <c r="BT270" s="25"/>
      <c r="BU270" s="25"/>
      <c r="BV270" s="25"/>
      <c r="BW270" s="25"/>
      <c r="BX270" s="25"/>
      <c r="BY270" s="25"/>
      <c r="BZ270" s="25"/>
      <c r="CA270" s="25"/>
      <c r="CB270" s="15"/>
    </row>
    <row r="271">
      <c r="A271" s="18"/>
      <c r="B271" s="15"/>
      <c r="C271" s="15"/>
      <c r="D271" s="15"/>
      <c r="E271" s="30"/>
      <c r="F271" s="15"/>
      <c r="G271" s="15"/>
      <c r="H271" s="15"/>
      <c r="I271" s="15"/>
      <c r="J271" s="136"/>
      <c r="K271" s="32"/>
      <c r="L271" s="27"/>
      <c r="M271" s="27"/>
      <c r="N271" s="30"/>
      <c r="O271" s="17"/>
      <c r="P271" s="17"/>
      <c r="Q271" s="27"/>
      <c r="R271" s="28"/>
      <c r="S271" s="28"/>
      <c r="T271" s="137"/>
      <c r="U271" s="138"/>
      <c r="V271" s="135"/>
      <c r="W271" s="135"/>
      <c r="X271" s="137"/>
      <c r="Y271" s="38"/>
      <c r="Z271" s="36"/>
      <c r="AA271" s="36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137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/>
      <c r="BR271" s="25"/>
      <c r="BS271" s="25"/>
      <c r="BT271" s="25"/>
      <c r="BU271" s="25"/>
      <c r="BV271" s="25"/>
      <c r="BW271" s="25"/>
      <c r="BX271" s="25"/>
      <c r="BY271" s="25"/>
      <c r="BZ271" s="25"/>
      <c r="CA271" s="25"/>
      <c r="CB271" s="15"/>
    </row>
    <row r="272">
      <c r="A272" s="18"/>
      <c r="B272" s="15"/>
      <c r="C272" s="15"/>
      <c r="D272" s="15"/>
      <c r="E272" s="30"/>
      <c r="F272" s="15"/>
      <c r="G272" s="15"/>
      <c r="H272" s="15"/>
      <c r="I272" s="15"/>
      <c r="J272" s="136"/>
      <c r="K272" s="32"/>
      <c r="L272" s="27"/>
      <c r="M272" s="27"/>
      <c r="N272" s="30"/>
      <c r="O272" s="17"/>
      <c r="P272" s="17"/>
      <c r="Q272" s="27"/>
      <c r="R272" s="28"/>
      <c r="S272" s="28"/>
      <c r="T272" s="137"/>
      <c r="U272" s="138"/>
      <c r="V272" s="135"/>
      <c r="W272" s="135"/>
      <c r="X272" s="137"/>
      <c r="Y272" s="38"/>
      <c r="Z272" s="36"/>
      <c r="AA272" s="36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137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/>
      <c r="BR272" s="25"/>
      <c r="BS272" s="25"/>
      <c r="BT272" s="25"/>
      <c r="BU272" s="25"/>
      <c r="BV272" s="25"/>
      <c r="BW272" s="25"/>
      <c r="BX272" s="25"/>
      <c r="BY272" s="25"/>
      <c r="BZ272" s="25"/>
      <c r="CA272" s="25"/>
      <c r="CB272" s="15"/>
    </row>
    <row r="273">
      <c r="A273" s="18"/>
      <c r="B273" s="15"/>
      <c r="C273" s="15"/>
      <c r="D273" s="15"/>
      <c r="E273" s="30"/>
      <c r="F273" s="15"/>
      <c r="G273" s="15"/>
      <c r="H273" s="15"/>
      <c r="I273" s="15"/>
      <c r="J273" s="136"/>
      <c r="K273" s="32"/>
      <c r="L273" s="27"/>
      <c r="M273" s="27"/>
      <c r="N273" s="30"/>
      <c r="O273" s="17"/>
      <c r="P273" s="17"/>
      <c r="Q273" s="27"/>
      <c r="R273" s="28"/>
      <c r="S273" s="28"/>
      <c r="T273" s="137"/>
      <c r="U273" s="138"/>
      <c r="V273" s="135"/>
      <c r="W273" s="135"/>
      <c r="X273" s="137"/>
      <c r="Y273" s="38"/>
      <c r="Z273" s="36"/>
      <c r="AA273" s="36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137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/>
      <c r="BR273" s="25"/>
      <c r="BS273" s="25"/>
      <c r="BT273" s="25"/>
      <c r="BU273" s="25"/>
      <c r="BV273" s="25"/>
      <c r="BW273" s="25"/>
      <c r="BX273" s="25"/>
      <c r="BY273" s="25"/>
      <c r="BZ273" s="25"/>
      <c r="CA273" s="25"/>
      <c r="CB273" s="15"/>
    </row>
    <row r="274">
      <c r="A274" s="18"/>
      <c r="B274" s="15"/>
      <c r="C274" s="15"/>
      <c r="D274" s="15"/>
      <c r="E274" s="30"/>
      <c r="F274" s="15"/>
      <c r="G274" s="15"/>
      <c r="H274" s="15"/>
      <c r="I274" s="15"/>
      <c r="J274" s="136"/>
      <c r="K274" s="32"/>
      <c r="L274" s="27"/>
      <c r="M274" s="27"/>
      <c r="N274" s="30"/>
      <c r="O274" s="17"/>
      <c r="P274" s="17"/>
      <c r="Q274" s="27"/>
      <c r="R274" s="28"/>
      <c r="S274" s="28"/>
      <c r="T274" s="137"/>
      <c r="U274" s="138"/>
      <c r="V274" s="135"/>
      <c r="W274" s="135"/>
      <c r="X274" s="137"/>
      <c r="Y274" s="38"/>
      <c r="Z274" s="36"/>
      <c r="AA274" s="36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137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/>
      <c r="BR274" s="25"/>
      <c r="BS274" s="25"/>
      <c r="BT274" s="25"/>
      <c r="BU274" s="25"/>
      <c r="BV274" s="25"/>
      <c r="BW274" s="25"/>
      <c r="BX274" s="25"/>
      <c r="BY274" s="25"/>
      <c r="BZ274" s="25"/>
      <c r="CA274" s="25"/>
      <c r="CB274" s="15"/>
    </row>
    <row r="275">
      <c r="A275" s="18"/>
      <c r="B275" s="15"/>
      <c r="C275" s="15"/>
      <c r="D275" s="15"/>
      <c r="E275" s="30"/>
      <c r="F275" s="15"/>
      <c r="G275" s="15"/>
      <c r="H275" s="15"/>
      <c r="I275" s="15"/>
      <c r="J275" s="136"/>
      <c r="K275" s="32"/>
      <c r="L275" s="27"/>
      <c r="M275" s="27"/>
      <c r="N275" s="30"/>
      <c r="O275" s="17"/>
      <c r="P275" s="17"/>
      <c r="Q275" s="27"/>
      <c r="R275" s="28"/>
      <c r="S275" s="28"/>
      <c r="T275" s="137"/>
      <c r="U275" s="138"/>
      <c r="V275" s="135"/>
      <c r="W275" s="135"/>
      <c r="X275" s="137"/>
      <c r="Y275" s="38"/>
      <c r="Z275" s="36"/>
      <c r="AA275" s="36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137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/>
      <c r="BR275" s="25"/>
      <c r="BS275" s="25"/>
      <c r="BT275" s="25"/>
      <c r="BU275" s="25"/>
      <c r="BV275" s="25"/>
      <c r="BW275" s="25"/>
      <c r="BX275" s="25"/>
      <c r="BY275" s="25"/>
      <c r="BZ275" s="25"/>
      <c r="CA275" s="25"/>
      <c r="CB275" s="15"/>
    </row>
    <row r="276">
      <c r="A276" s="18"/>
      <c r="B276" s="15"/>
      <c r="C276" s="15"/>
      <c r="D276" s="15"/>
      <c r="E276" s="30"/>
      <c r="F276" s="15"/>
      <c r="G276" s="15"/>
      <c r="H276" s="15"/>
      <c r="I276" s="15"/>
      <c r="J276" s="136"/>
      <c r="K276" s="32"/>
      <c r="L276" s="27"/>
      <c r="M276" s="27"/>
      <c r="N276" s="30"/>
      <c r="O276" s="17"/>
      <c r="P276" s="17"/>
      <c r="Q276" s="27"/>
      <c r="R276" s="28"/>
      <c r="S276" s="28"/>
      <c r="T276" s="137"/>
      <c r="U276" s="138"/>
      <c r="V276" s="135"/>
      <c r="W276" s="135"/>
      <c r="X276" s="137"/>
      <c r="Y276" s="38"/>
      <c r="Z276" s="36"/>
      <c r="AA276" s="36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137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15"/>
    </row>
    <row r="277">
      <c r="A277" s="18"/>
      <c r="B277" s="15"/>
      <c r="C277" s="15"/>
      <c r="D277" s="15"/>
      <c r="E277" s="30"/>
      <c r="F277" s="15"/>
      <c r="G277" s="15"/>
      <c r="H277" s="15"/>
      <c r="I277" s="15"/>
      <c r="J277" s="136"/>
      <c r="K277" s="32"/>
      <c r="L277" s="27"/>
      <c r="M277" s="27"/>
      <c r="N277" s="30"/>
      <c r="O277" s="17"/>
      <c r="P277" s="17"/>
      <c r="Q277" s="27"/>
      <c r="R277" s="28"/>
      <c r="S277" s="28"/>
      <c r="T277" s="137"/>
      <c r="U277" s="138"/>
      <c r="V277" s="135"/>
      <c r="W277" s="135"/>
      <c r="X277" s="137"/>
      <c r="Y277" s="38"/>
      <c r="Z277" s="36"/>
      <c r="AA277" s="36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137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/>
      <c r="BR277" s="25"/>
      <c r="BS277" s="25"/>
      <c r="BT277" s="25"/>
      <c r="BU277" s="25"/>
      <c r="BV277" s="25"/>
      <c r="BW277" s="25"/>
      <c r="BX277" s="25"/>
      <c r="BY277" s="25"/>
      <c r="BZ277" s="25"/>
      <c r="CA277" s="25"/>
      <c r="CB277" s="15"/>
    </row>
    <row r="278">
      <c r="A278" s="18"/>
      <c r="B278" s="15"/>
      <c r="C278" s="15"/>
      <c r="D278" s="15"/>
      <c r="E278" s="30"/>
      <c r="F278" s="15"/>
      <c r="G278" s="15"/>
      <c r="H278" s="15"/>
      <c r="I278" s="15"/>
      <c r="J278" s="136"/>
      <c r="K278" s="32"/>
      <c r="L278" s="27"/>
      <c r="M278" s="27"/>
      <c r="N278" s="30"/>
      <c r="O278" s="17"/>
      <c r="P278" s="17"/>
      <c r="Q278" s="27"/>
      <c r="R278" s="28"/>
      <c r="S278" s="28"/>
      <c r="T278" s="137"/>
      <c r="U278" s="138"/>
      <c r="V278" s="135"/>
      <c r="W278" s="135"/>
      <c r="X278" s="137"/>
      <c r="Y278" s="38"/>
      <c r="Z278" s="36"/>
      <c r="AA278" s="36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137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  <c r="BP278" s="25"/>
      <c r="BQ278" s="25"/>
      <c r="BR278" s="25"/>
      <c r="BS278" s="25"/>
      <c r="BT278" s="25"/>
      <c r="BU278" s="25"/>
      <c r="BV278" s="25"/>
      <c r="BW278" s="25"/>
      <c r="BX278" s="25"/>
      <c r="BY278" s="25"/>
      <c r="BZ278" s="25"/>
      <c r="CA278" s="25"/>
      <c r="CB278" s="15"/>
    </row>
    <row r="279">
      <c r="A279" s="18"/>
      <c r="B279" s="15"/>
      <c r="C279" s="15"/>
      <c r="D279" s="15"/>
      <c r="E279" s="30"/>
      <c r="F279" s="15"/>
      <c r="G279" s="15"/>
      <c r="H279" s="15"/>
      <c r="I279" s="15"/>
      <c r="J279" s="136"/>
      <c r="K279" s="32"/>
      <c r="L279" s="27"/>
      <c r="M279" s="27"/>
      <c r="N279" s="30"/>
      <c r="O279" s="17"/>
      <c r="P279" s="17"/>
      <c r="Q279" s="27"/>
      <c r="R279" s="28"/>
      <c r="S279" s="28"/>
      <c r="T279" s="137"/>
      <c r="U279" s="138"/>
      <c r="V279" s="135"/>
      <c r="W279" s="135"/>
      <c r="X279" s="137"/>
      <c r="Y279" s="38"/>
      <c r="Z279" s="36"/>
      <c r="AA279" s="36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137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/>
      <c r="BR279" s="25"/>
      <c r="BS279" s="25"/>
      <c r="BT279" s="25"/>
      <c r="BU279" s="25"/>
      <c r="BV279" s="25"/>
      <c r="BW279" s="25"/>
      <c r="BX279" s="25"/>
      <c r="BY279" s="25"/>
      <c r="BZ279" s="25"/>
      <c r="CA279" s="25"/>
      <c r="CB279" s="15"/>
    </row>
    <row r="280">
      <c r="A280" s="18"/>
      <c r="B280" s="15"/>
      <c r="C280" s="15"/>
      <c r="D280" s="15"/>
      <c r="E280" s="30"/>
      <c r="F280" s="15"/>
      <c r="G280" s="15"/>
      <c r="H280" s="15"/>
      <c r="I280" s="15"/>
      <c r="J280" s="136"/>
      <c r="K280" s="32"/>
      <c r="L280" s="27"/>
      <c r="M280" s="27"/>
      <c r="N280" s="30"/>
      <c r="O280" s="17"/>
      <c r="P280" s="17"/>
      <c r="Q280" s="27"/>
      <c r="R280" s="28"/>
      <c r="S280" s="28"/>
      <c r="T280" s="137"/>
      <c r="U280" s="138"/>
      <c r="V280" s="135"/>
      <c r="W280" s="135"/>
      <c r="X280" s="137"/>
      <c r="Y280" s="38"/>
      <c r="Z280" s="36"/>
      <c r="AA280" s="36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137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/>
      <c r="BR280" s="25"/>
      <c r="BS280" s="25"/>
      <c r="BT280" s="25"/>
      <c r="BU280" s="25"/>
      <c r="BV280" s="25"/>
      <c r="BW280" s="25"/>
      <c r="BX280" s="25"/>
      <c r="BY280" s="25"/>
      <c r="BZ280" s="25"/>
      <c r="CA280" s="25"/>
      <c r="CB280" s="15"/>
    </row>
    <row r="281">
      <c r="A281" s="18"/>
      <c r="B281" s="15"/>
      <c r="C281" s="15"/>
      <c r="D281" s="15"/>
      <c r="E281" s="30"/>
      <c r="F281" s="15"/>
      <c r="G281" s="15"/>
      <c r="H281" s="15"/>
      <c r="I281" s="15"/>
      <c r="J281" s="136"/>
      <c r="K281" s="32"/>
      <c r="L281" s="27"/>
      <c r="M281" s="27"/>
      <c r="N281" s="30"/>
      <c r="O281" s="17"/>
      <c r="P281" s="17"/>
      <c r="Q281" s="27"/>
      <c r="R281" s="28"/>
      <c r="S281" s="28"/>
      <c r="T281" s="137"/>
      <c r="U281" s="138"/>
      <c r="V281" s="135"/>
      <c r="W281" s="135"/>
      <c r="X281" s="137"/>
      <c r="Y281" s="38"/>
      <c r="Z281" s="36"/>
      <c r="AA281" s="36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137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5"/>
      <c r="BT281" s="25"/>
      <c r="BU281" s="25"/>
      <c r="BV281" s="25"/>
      <c r="BW281" s="25"/>
      <c r="BX281" s="25"/>
      <c r="BY281" s="25"/>
      <c r="BZ281" s="25"/>
      <c r="CA281" s="25"/>
      <c r="CB281" s="15"/>
    </row>
    <row r="282">
      <c r="A282" s="18"/>
      <c r="B282" s="15"/>
      <c r="C282" s="15"/>
      <c r="D282" s="15"/>
      <c r="E282" s="30"/>
      <c r="F282" s="15"/>
      <c r="G282" s="15"/>
      <c r="H282" s="15"/>
      <c r="I282" s="15"/>
      <c r="J282" s="136"/>
      <c r="K282" s="32"/>
      <c r="L282" s="27"/>
      <c r="M282" s="27"/>
      <c r="N282" s="30"/>
      <c r="O282" s="17"/>
      <c r="P282" s="17"/>
      <c r="Q282" s="27"/>
      <c r="R282" s="28"/>
      <c r="S282" s="28"/>
      <c r="T282" s="137"/>
      <c r="U282" s="138"/>
      <c r="V282" s="135"/>
      <c r="W282" s="135"/>
      <c r="X282" s="137"/>
      <c r="Y282" s="38"/>
      <c r="Z282" s="36"/>
      <c r="AA282" s="36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137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/>
      <c r="BR282" s="25"/>
      <c r="BS282" s="25"/>
      <c r="BT282" s="25"/>
      <c r="BU282" s="25"/>
      <c r="BV282" s="25"/>
      <c r="BW282" s="25"/>
      <c r="BX282" s="25"/>
      <c r="BY282" s="25"/>
      <c r="BZ282" s="25"/>
      <c r="CA282" s="25"/>
      <c r="CB282" s="15"/>
    </row>
    <row r="283">
      <c r="A283" s="18"/>
      <c r="B283" s="15"/>
      <c r="C283" s="15"/>
      <c r="D283" s="15"/>
      <c r="E283" s="30"/>
      <c r="F283" s="15"/>
      <c r="G283" s="15"/>
      <c r="H283" s="15"/>
      <c r="I283" s="15"/>
      <c r="J283" s="136"/>
      <c r="K283" s="32"/>
      <c r="L283" s="27"/>
      <c r="M283" s="27"/>
      <c r="N283" s="30"/>
      <c r="O283" s="17"/>
      <c r="P283" s="17"/>
      <c r="Q283" s="27"/>
      <c r="R283" s="28"/>
      <c r="S283" s="28"/>
      <c r="T283" s="137"/>
      <c r="U283" s="138"/>
      <c r="V283" s="135"/>
      <c r="W283" s="135"/>
      <c r="X283" s="137"/>
      <c r="Y283" s="38"/>
      <c r="Z283" s="36"/>
      <c r="AA283" s="36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137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  <c r="BP283" s="25"/>
      <c r="BQ283" s="25"/>
      <c r="BR283" s="25"/>
      <c r="BS283" s="25"/>
      <c r="BT283" s="25"/>
      <c r="BU283" s="25"/>
      <c r="BV283" s="25"/>
      <c r="BW283" s="25"/>
      <c r="BX283" s="25"/>
      <c r="BY283" s="25"/>
      <c r="BZ283" s="25"/>
      <c r="CA283" s="25"/>
      <c r="CB283" s="15"/>
    </row>
    <row r="284">
      <c r="A284" s="18"/>
      <c r="B284" s="15"/>
      <c r="C284" s="15"/>
      <c r="D284" s="15"/>
      <c r="E284" s="30"/>
      <c r="F284" s="15"/>
      <c r="G284" s="15"/>
      <c r="H284" s="15"/>
      <c r="I284" s="15"/>
      <c r="J284" s="136"/>
      <c r="K284" s="32"/>
      <c r="L284" s="27"/>
      <c r="M284" s="27"/>
      <c r="N284" s="30"/>
      <c r="O284" s="17"/>
      <c r="P284" s="17"/>
      <c r="Q284" s="27"/>
      <c r="R284" s="28"/>
      <c r="S284" s="28"/>
      <c r="T284" s="137"/>
      <c r="U284" s="138"/>
      <c r="V284" s="135"/>
      <c r="W284" s="135"/>
      <c r="X284" s="137"/>
      <c r="Y284" s="38"/>
      <c r="Z284" s="36"/>
      <c r="AA284" s="36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137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  <c r="BP284" s="25"/>
      <c r="BQ284" s="25"/>
      <c r="BR284" s="25"/>
      <c r="BS284" s="25"/>
      <c r="BT284" s="25"/>
      <c r="BU284" s="25"/>
      <c r="BV284" s="25"/>
      <c r="BW284" s="25"/>
      <c r="BX284" s="25"/>
      <c r="BY284" s="25"/>
      <c r="BZ284" s="25"/>
      <c r="CA284" s="25"/>
      <c r="CB284" s="15"/>
    </row>
    <row r="285">
      <c r="A285" s="18"/>
      <c r="B285" s="15"/>
      <c r="C285" s="15"/>
      <c r="D285" s="15"/>
      <c r="E285" s="30"/>
      <c r="F285" s="15"/>
      <c r="G285" s="15"/>
      <c r="H285" s="15"/>
      <c r="I285" s="15"/>
      <c r="J285" s="136"/>
      <c r="K285" s="32"/>
      <c r="L285" s="27"/>
      <c r="M285" s="27"/>
      <c r="N285" s="30"/>
      <c r="O285" s="17"/>
      <c r="P285" s="17"/>
      <c r="Q285" s="27"/>
      <c r="R285" s="28"/>
      <c r="S285" s="28"/>
      <c r="T285" s="137"/>
      <c r="U285" s="138"/>
      <c r="V285" s="135"/>
      <c r="W285" s="135"/>
      <c r="X285" s="137"/>
      <c r="Y285" s="38"/>
      <c r="Z285" s="36"/>
      <c r="AA285" s="36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137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5"/>
      <c r="BP285" s="25"/>
      <c r="BQ285" s="25"/>
      <c r="BR285" s="25"/>
      <c r="BS285" s="25"/>
      <c r="BT285" s="25"/>
      <c r="BU285" s="25"/>
      <c r="BV285" s="25"/>
      <c r="BW285" s="25"/>
      <c r="BX285" s="25"/>
      <c r="BY285" s="25"/>
      <c r="BZ285" s="25"/>
      <c r="CA285" s="25"/>
      <c r="CB285" s="15"/>
    </row>
    <row r="286">
      <c r="A286" s="18"/>
      <c r="B286" s="15"/>
      <c r="C286" s="15"/>
      <c r="D286" s="15"/>
      <c r="E286" s="30"/>
      <c r="F286" s="15"/>
      <c r="G286" s="15"/>
      <c r="H286" s="15"/>
      <c r="I286" s="15"/>
      <c r="J286" s="136"/>
      <c r="K286" s="32"/>
      <c r="L286" s="27"/>
      <c r="M286" s="27"/>
      <c r="N286" s="30"/>
      <c r="O286" s="17"/>
      <c r="P286" s="17"/>
      <c r="Q286" s="27"/>
      <c r="R286" s="28"/>
      <c r="S286" s="28"/>
      <c r="T286" s="137"/>
      <c r="U286" s="138"/>
      <c r="V286" s="135"/>
      <c r="W286" s="135"/>
      <c r="X286" s="137"/>
      <c r="Y286" s="38"/>
      <c r="Z286" s="36"/>
      <c r="AA286" s="36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137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  <c r="BN286" s="25"/>
      <c r="BO286" s="25"/>
      <c r="BP286" s="25"/>
      <c r="BQ286" s="25"/>
      <c r="BR286" s="25"/>
      <c r="BS286" s="25"/>
      <c r="BT286" s="25"/>
      <c r="BU286" s="25"/>
      <c r="BV286" s="25"/>
      <c r="BW286" s="25"/>
      <c r="BX286" s="25"/>
      <c r="BY286" s="25"/>
      <c r="BZ286" s="25"/>
      <c r="CA286" s="25"/>
      <c r="CB286" s="15"/>
    </row>
    <row r="287">
      <c r="A287" s="18"/>
      <c r="B287" s="15"/>
      <c r="C287" s="15"/>
      <c r="D287" s="15"/>
      <c r="E287" s="30"/>
      <c r="F287" s="15"/>
      <c r="G287" s="15"/>
      <c r="H287" s="15"/>
      <c r="I287" s="15"/>
      <c r="J287" s="136"/>
      <c r="K287" s="32"/>
      <c r="L287" s="27"/>
      <c r="M287" s="27"/>
      <c r="N287" s="30"/>
      <c r="O287" s="17"/>
      <c r="P287" s="17"/>
      <c r="Q287" s="27"/>
      <c r="R287" s="28"/>
      <c r="S287" s="28"/>
      <c r="T287" s="137"/>
      <c r="U287" s="138"/>
      <c r="V287" s="135"/>
      <c r="W287" s="135"/>
      <c r="X287" s="137"/>
      <c r="Y287" s="38"/>
      <c r="Z287" s="36"/>
      <c r="AA287" s="36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137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5"/>
      <c r="BM287" s="25"/>
      <c r="BN287" s="25"/>
      <c r="BO287" s="25"/>
      <c r="BP287" s="25"/>
      <c r="BQ287" s="25"/>
      <c r="BR287" s="25"/>
      <c r="BS287" s="25"/>
      <c r="BT287" s="25"/>
      <c r="BU287" s="25"/>
      <c r="BV287" s="25"/>
      <c r="BW287" s="25"/>
      <c r="BX287" s="25"/>
      <c r="BY287" s="25"/>
      <c r="BZ287" s="25"/>
      <c r="CA287" s="25"/>
      <c r="CB287" s="15"/>
    </row>
    <row r="288">
      <c r="A288" s="18"/>
      <c r="B288" s="15"/>
      <c r="C288" s="15"/>
      <c r="D288" s="15"/>
      <c r="E288" s="30"/>
      <c r="F288" s="15"/>
      <c r="G288" s="15"/>
      <c r="H288" s="15"/>
      <c r="I288" s="15"/>
      <c r="J288" s="136"/>
      <c r="K288" s="32"/>
      <c r="L288" s="27"/>
      <c r="M288" s="27"/>
      <c r="N288" s="30"/>
      <c r="O288" s="17"/>
      <c r="P288" s="17"/>
      <c r="Q288" s="27"/>
      <c r="R288" s="28"/>
      <c r="S288" s="28"/>
      <c r="T288" s="137"/>
      <c r="U288" s="138"/>
      <c r="V288" s="135"/>
      <c r="W288" s="135"/>
      <c r="X288" s="137"/>
      <c r="Y288" s="38"/>
      <c r="Z288" s="36"/>
      <c r="AA288" s="36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137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5"/>
      <c r="BM288" s="25"/>
      <c r="BN288" s="25"/>
      <c r="BO288" s="25"/>
      <c r="BP288" s="25"/>
      <c r="BQ288" s="25"/>
      <c r="BR288" s="25"/>
      <c r="BS288" s="25"/>
      <c r="BT288" s="25"/>
      <c r="BU288" s="25"/>
      <c r="BV288" s="25"/>
      <c r="BW288" s="25"/>
      <c r="BX288" s="25"/>
      <c r="BY288" s="25"/>
      <c r="BZ288" s="25"/>
      <c r="CA288" s="25"/>
      <c r="CB288" s="15"/>
    </row>
    <row r="289">
      <c r="A289" s="18"/>
      <c r="B289" s="15"/>
      <c r="C289" s="15"/>
      <c r="D289" s="15"/>
      <c r="E289" s="30"/>
      <c r="F289" s="15"/>
      <c r="G289" s="15"/>
      <c r="H289" s="15"/>
      <c r="I289" s="15"/>
      <c r="J289" s="136"/>
      <c r="K289" s="32"/>
      <c r="L289" s="27"/>
      <c r="M289" s="27"/>
      <c r="N289" s="30"/>
      <c r="O289" s="17"/>
      <c r="P289" s="17"/>
      <c r="Q289" s="27"/>
      <c r="R289" s="28"/>
      <c r="S289" s="28"/>
      <c r="T289" s="137"/>
      <c r="U289" s="138"/>
      <c r="V289" s="135"/>
      <c r="W289" s="135"/>
      <c r="X289" s="137"/>
      <c r="Y289" s="38"/>
      <c r="Z289" s="36"/>
      <c r="AA289" s="36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137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  <c r="BP289" s="25"/>
      <c r="BQ289" s="25"/>
      <c r="BR289" s="25"/>
      <c r="BS289" s="25"/>
      <c r="BT289" s="25"/>
      <c r="BU289" s="25"/>
      <c r="BV289" s="25"/>
      <c r="BW289" s="25"/>
      <c r="BX289" s="25"/>
      <c r="BY289" s="25"/>
      <c r="BZ289" s="25"/>
      <c r="CA289" s="25"/>
      <c r="CB289" s="15"/>
    </row>
    <row r="290">
      <c r="A290" s="18"/>
      <c r="B290" s="15"/>
      <c r="C290" s="15"/>
      <c r="D290" s="15"/>
      <c r="E290" s="30"/>
      <c r="F290" s="15"/>
      <c r="G290" s="15"/>
      <c r="H290" s="15"/>
      <c r="I290" s="15"/>
      <c r="J290" s="136"/>
      <c r="K290" s="32"/>
      <c r="L290" s="27"/>
      <c r="M290" s="27"/>
      <c r="N290" s="30"/>
      <c r="O290" s="17"/>
      <c r="P290" s="17"/>
      <c r="Q290" s="27"/>
      <c r="R290" s="28"/>
      <c r="S290" s="28"/>
      <c r="T290" s="137"/>
      <c r="U290" s="138"/>
      <c r="V290" s="135"/>
      <c r="W290" s="135"/>
      <c r="X290" s="137"/>
      <c r="Y290" s="38"/>
      <c r="Z290" s="36"/>
      <c r="AA290" s="36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137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  <c r="BP290" s="25"/>
      <c r="BQ290" s="25"/>
      <c r="BR290" s="25"/>
      <c r="BS290" s="25"/>
      <c r="BT290" s="25"/>
      <c r="BU290" s="25"/>
      <c r="BV290" s="25"/>
      <c r="BW290" s="25"/>
      <c r="BX290" s="25"/>
      <c r="BY290" s="25"/>
      <c r="BZ290" s="25"/>
      <c r="CA290" s="25"/>
      <c r="CB290" s="15"/>
    </row>
    <row r="291">
      <c r="A291" s="18"/>
      <c r="B291" s="15"/>
      <c r="C291" s="15"/>
      <c r="D291" s="15"/>
      <c r="E291" s="30"/>
      <c r="F291" s="15"/>
      <c r="G291" s="15"/>
      <c r="H291" s="15"/>
      <c r="I291" s="15"/>
      <c r="J291" s="136"/>
      <c r="K291" s="32"/>
      <c r="L291" s="27"/>
      <c r="M291" s="27"/>
      <c r="N291" s="30"/>
      <c r="O291" s="17"/>
      <c r="P291" s="17"/>
      <c r="Q291" s="27"/>
      <c r="R291" s="28"/>
      <c r="S291" s="28"/>
      <c r="T291" s="137"/>
      <c r="U291" s="138"/>
      <c r="V291" s="135"/>
      <c r="W291" s="135"/>
      <c r="X291" s="137"/>
      <c r="Y291" s="38"/>
      <c r="Z291" s="36"/>
      <c r="AA291" s="36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137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  <c r="BN291" s="25"/>
      <c r="BO291" s="25"/>
      <c r="BP291" s="25"/>
      <c r="BQ291" s="25"/>
      <c r="BR291" s="25"/>
      <c r="BS291" s="25"/>
      <c r="BT291" s="25"/>
      <c r="BU291" s="25"/>
      <c r="BV291" s="25"/>
      <c r="BW291" s="25"/>
      <c r="BX291" s="25"/>
      <c r="BY291" s="25"/>
      <c r="BZ291" s="25"/>
      <c r="CA291" s="25"/>
      <c r="CB291" s="15"/>
    </row>
    <row r="292">
      <c r="A292" s="18"/>
      <c r="B292" s="15"/>
      <c r="C292" s="15"/>
      <c r="D292" s="15"/>
      <c r="E292" s="30"/>
      <c r="F292" s="15"/>
      <c r="G292" s="15"/>
      <c r="H292" s="15"/>
      <c r="I292" s="15"/>
      <c r="J292" s="136"/>
      <c r="K292" s="32"/>
      <c r="L292" s="27"/>
      <c r="M292" s="27"/>
      <c r="N292" s="30"/>
      <c r="O292" s="17"/>
      <c r="P292" s="17"/>
      <c r="Q292" s="27"/>
      <c r="R292" s="28"/>
      <c r="S292" s="28"/>
      <c r="T292" s="137"/>
      <c r="U292" s="138"/>
      <c r="V292" s="135"/>
      <c r="W292" s="135"/>
      <c r="X292" s="137"/>
      <c r="Y292" s="38"/>
      <c r="Z292" s="36"/>
      <c r="AA292" s="36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137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5"/>
      <c r="BM292" s="25"/>
      <c r="BN292" s="25"/>
      <c r="BO292" s="25"/>
      <c r="BP292" s="25"/>
      <c r="BQ292" s="25"/>
      <c r="BR292" s="25"/>
      <c r="BS292" s="25"/>
      <c r="BT292" s="25"/>
      <c r="BU292" s="25"/>
      <c r="BV292" s="25"/>
      <c r="BW292" s="25"/>
      <c r="BX292" s="25"/>
      <c r="BY292" s="25"/>
      <c r="BZ292" s="25"/>
      <c r="CA292" s="25"/>
      <c r="CB292" s="15"/>
    </row>
    <row r="293">
      <c r="A293" s="18"/>
      <c r="B293" s="15"/>
      <c r="C293" s="15"/>
      <c r="D293" s="15"/>
      <c r="E293" s="30"/>
      <c r="F293" s="15"/>
      <c r="G293" s="15"/>
      <c r="H293" s="15"/>
      <c r="I293" s="15"/>
      <c r="J293" s="136"/>
      <c r="K293" s="32"/>
      <c r="L293" s="27"/>
      <c r="M293" s="27"/>
      <c r="N293" s="30"/>
      <c r="O293" s="17"/>
      <c r="P293" s="17"/>
      <c r="Q293" s="27"/>
      <c r="R293" s="28"/>
      <c r="S293" s="28"/>
      <c r="T293" s="137"/>
      <c r="U293" s="138"/>
      <c r="V293" s="135"/>
      <c r="W293" s="135"/>
      <c r="X293" s="137"/>
      <c r="Y293" s="38"/>
      <c r="Z293" s="36"/>
      <c r="AA293" s="36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137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  <c r="BL293" s="25"/>
      <c r="BM293" s="25"/>
      <c r="BN293" s="25"/>
      <c r="BO293" s="25"/>
      <c r="BP293" s="25"/>
      <c r="BQ293" s="25"/>
      <c r="BR293" s="25"/>
      <c r="BS293" s="25"/>
      <c r="BT293" s="25"/>
      <c r="BU293" s="25"/>
      <c r="BV293" s="25"/>
      <c r="BW293" s="25"/>
      <c r="BX293" s="25"/>
      <c r="BY293" s="25"/>
      <c r="BZ293" s="25"/>
      <c r="CA293" s="25"/>
      <c r="CB293" s="15"/>
    </row>
    <row r="294">
      <c r="A294" s="18"/>
      <c r="B294" s="15"/>
      <c r="C294" s="15"/>
      <c r="D294" s="15"/>
      <c r="E294" s="30"/>
      <c r="F294" s="15"/>
      <c r="G294" s="15"/>
      <c r="H294" s="15"/>
      <c r="I294" s="15"/>
      <c r="J294" s="136"/>
      <c r="K294" s="32"/>
      <c r="L294" s="27"/>
      <c r="M294" s="27"/>
      <c r="N294" s="30"/>
      <c r="O294" s="17"/>
      <c r="P294" s="17"/>
      <c r="Q294" s="27"/>
      <c r="R294" s="28"/>
      <c r="S294" s="28"/>
      <c r="T294" s="137"/>
      <c r="U294" s="138"/>
      <c r="V294" s="135"/>
      <c r="W294" s="135"/>
      <c r="X294" s="137"/>
      <c r="Y294" s="38"/>
      <c r="Z294" s="36"/>
      <c r="AA294" s="36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137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  <c r="BP294" s="25"/>
      <c r="BQ294" s="25"/>
      <c r="BR294" s="25"/>
      <c r="BS294" s="25"/>
      <c r="BT294" s="25"/>
      <c r="BU294" s="25"/>
      <c r="BV294" s="25"/>
      <c r="BW294" s="25"/>
      <c r="BX294" s="25"/>
      <c r="BY294" s="25"/>
      <c r="BZ294" s="25"/>
      <c r="CA294" s="25"/>
      <c r="CB294" s="15"/>
    </row>
    <row r="295">
      <c r="A295" s="18"/>
      <c r="B295" s="15"/>
      <c r="C295" s="15"/>
      <c r="D295" s="15"/>
      <c r="E295" s="30"/>
      <c r="F295" s="15"/>
      <c r="G295" s="15"/>
      <c r="H295" s="15"/>
      <c r="I295" s="15"/>
      <c r="J295" s="136"/>
      <c r="K295" s="32"/>
      <c r="L295" s="27"/>
      <c r="M295" s="27"/>
      <c r="N295" s="30"/>
      <c r="O295" s="17"/>
      <c r="P295" s="17"/>
      <c r="Q295" s="27"/>
      <c r="R295" s="28"/>
      <c r="S295" s="28"/>
      <c r="T295" s="137"/>
      <c r="U295" s="138"/>
      <c r="V295" s="135"/>
      <c r="W295" s="135"/>
      <c r="X295" s="137"/>
      <c r="Y295" s="38"/>
      <c r="Z295" s="36"/>
      <c r="AA295" s="36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137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/>
      <c r="BR295" s="25"/>
      <c r="BS295" s="25"/>
      <c r="BT295" s="25"/>
      <c r="BU295" s="25"/>
      <c r="BV295" s="25"/>
      <c r="BW295" s="25"/>
      <c r="BX295" s="25"/>
      <c r="BY295" s="25"/>
      <c r="BZ295" s="25"/>
      <c r="CA295" s="25"/>
      <c r="CB295" s="15"/>
    </row>
    <row r="296">
      <c r="A296" s="18"/>
      <c r="B296" s="15"/>
      <c r="C296" s="15"/>
      <c r="D296" s="15"/>
      <c r="E296" s="30"/>
      <c r="F296" s="15"/>
      <c r="G296" s="15"/>
      <c r="H296" s="15"/>
      <c r="I296" s="15"/>
      <c r="J296" s="136"/>
      <c r="K296" s="32"/>
      <c r="L296" s="27"/>
      <c r="M296" s="27"/>
      <c r="N296" s="30"/>
      <c r="O296" s="17"/>
      <c r="P296" s="17"/>
      <c r="Q296" s="27"/>
      <c r="R296" s="28"/>
      <c r="S296" s="28"/>
      <c r="T296" s="137"/>
      <c r="U296" s="138"/>
      <c r="V296" s="135"/>
      <c r="W296" s="135"/>
      <c r="X296" s="137"/>
      <c r="Y296" s="38"/>
      <c r="Z296" s="36"/>
      <c r="AA296" s="36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137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  <c r="BP296" s="25"/>
      <c r="BQ296" s="25"/>
      <c r="BR296" s="25"/>
      <c r="BS296" s="25"/>
      <c r="BT296" s="25"/>
      <c r="BU296" s="25"/>
      <c r="BV296" s="25"/>
      <c r="BW296" s="25"/>
      <c r="BX296" s="25"/>
      <c r="BY296" s="25"/>
      <c r="BZ296" s="25"/>
      <c r="CA296" s="25"/>
      <c r="CB296" s="15"/>
    </row>
    <row r="297">
      <c r="A297" s="18"/>
      <c r="B297" s="15"/>
      <c r="C297" s="15"/>
      <c r="D297" s="15"/>
      <c r="E297" s="30"/>
      <c r="F297" s="15"/>
      <c r="G297" s="15"/>
      <c r="H297" s="15"/>
      <c r="I297" s="15"/>
      <c r="J297" s="136"/>
      <c r="K297" s="32"/>
      <c r="L297" s="27"/>
      <c r="M297" s="27"/>
      <c r="N297" s="30"/>
      <c r="O297" s="17"/>
      <c r="P297" s="17"/>
      <c r="Q297" s="27"/>
      <c r="R297" s="28"/>
      <c r="S297" s="28"/>
      <c r="T297" s="137"/>
      <c r="U297" s="138"/>
      <c r="V297" s="135"/>
      <c r="W297" s="135"/>
      <c r="X297" s="137"/>
      <c r="Y297" s="38"/>
      <c r="Z297" s="36"/>
      <c r="AA297" s="36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137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  <c r="BP297" s="25"/>
      <c r="BQ297" s="25"/>
      <c r="BR297" s="25"/>
      <c r="BS297" s="25"/>
      <c r="BT297" s="25"/>
      <c r="BU297" s="25"/>
      <c r="BV297" s="25"/>
      <c r="BW297" s="25"/>
      <c r="BX297" s="25"/>
      <c r="BY297" s="25"/>
      <c r="BZ297" s="25"/>
      <c r="CA297" s="25"/>
      <c r="CB297" s="15"/>
    </row>
    <row r="298">
      <c r="A298" s="18"/>
      <c r="B298" s="15"/>
      <c r="C298" s="15"/>
      <c r="D298" s="15"/>
      <c r="E298" s="30"/>
      <c r="F298" s="15"/>
      <c r="G298" s="15"/>
      <c r="H298" s="15"/>
      <c r="I298" s="15"/>
      <c r="J298" s="136"/>
      <c r="K298" s="32"/>
      <c r="L298" s="27"/>
      <c r="M298" s="27"/>
      <c r="N298" s="30"/>
      <c r="O298" s="17"/>
      <c r="P298" s="17"/>
      <c r="Q298" s="27"/>
      <c r="R298" s="28"/>
      <c r="S298" s="28"/>
      <c r="T298" s="137"/>
      <c r="U298" s="138"/>
      <c r="V298" s="135"/>
      <c r="W298" s="135"/>
      <c r="X298" s="137"/>
      <c r="Y298" s="38"/>
      <c r="Z298" s="36"/>
      <c r="AA298" s="36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137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5"/>
      <c r="BM298" s="25"/>
      <c r="BN298" s="25"/>
      <c r="BO298" s="25"/>
      <c r="BP298" s="25"/>
      <c r="BQ298" s="25"/>
      <c r="BR298" s="25"/>
      <c r="BS298" s="25"/>
      <c r="BT298" s="25"/>
      <c r="BU298" s="25"/>
      <c r="BV298" s="25"/>
      <c r="BW298" s="25"/>
      <c r="BX298" s="25"/>
      <c r="BY298" s="25"/>
      <c r="BZ298" s="25"/>
      <c r="CA298" s="25"/>
      <c r="CB298" s="15"/>
    </row>
    <row r="299">
      <c r="A299" s="18"/>
      <c r="B299" s="15"/>
      <c r="C299" s="15"/>
      <c r="D299" s="15"/>
      <c r="E299" s="30"/>
      <c r="F299" s="15"/>
      <c r="G299" s="15"/>
      <c r="H299" s="15"/>
      <c r="I299" s="15"/>
      <c r="J299" s="136"/>
      <c r="K299" s="32"/>
      <c r="L299" s="27"/>
      <c r="M299" s="27"/>
      <c r="N299" s="30"/>
      <c r="O299" s="17"/>
      <c r="P299" s="17"/>
      <c r="Q299" s="27"/>
      <c r="R299" s="28"/>
      <c r="S299" s="28"/>
      <c r="T299" s="137"/>
      <c r="U299" s="138"/>
      <c r="V299" s="135"/>
      <c r="W299" s="135"/>
      <c r="X299" s="137"/>
      <c r="Y299" s="38"/>
      <c r="Z299" s="36"/>
      <c r="AA299" s="36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137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5"/>
      <c r="BM299" s="25"/>
      <c r="BN299" s="25"/>
      <c r="BO299" s="25"/>
      <c r="BP299" s="25"/>
      <c r="BQ299" s="25"/>
      <c r="BR299" s="25"/>
      <c r="BS299" s="25"/>
      <c r="BT299" s="25"/>
      <c r="BU299" s="25"/>
      <c r="BV299" s="25"/>
      <c r="BW299" s="25"/>
      <c r="BX299" s="25"/>
      <c r="BY299" s="25"/>
      <c r="BZ299" s="25"/>
      <c r="CA299" s="25"/>
      <c r="CB299" s="15"/>
    </row>
    <row r="300">
      <c r="A300" s="18"/>
      <c r="B300" s="15"/>
      <c r="C300" s="15"/>
      <c r="D300" s="15"/>
      <c r="E300" s="30"/>
      <c r="F300" s="15"/>
      <c r="G300" s="15"/>
      <c r="H300" s="15"/>
      <c r="I300" s="15"/>
      <c r="J300" s="136"/>
      <c r="K300" s="32"/>
      <c r="L300" s="27"/>
      <c r="M300" s="27"/>
      <c r="N300" s="30"/>
      <c r="O300" s="17"/>
      <c r="P300" s="17"/>
      <c r="Q300" s="27"/>
      <c r="R300" s="28"/>
      <c r="S300" s="28"/>
      <c r="T300" s="137"/>
      <c r="U300" s="138"/>
      <c r="V300" s="135"/>
      <c r="W300" s="135"/>
      <c r="X300" s="137"/>
      <c r="Y300" s="38"/>
      <c r="Z300" s="36"/>
      <c r="AA300" s="36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137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  <c r="BL300" s="25"/>
      <c r="BM300" s="25"/>
      <c r="BN300" s="25"/>
      <c r="BO300" s="25"/>
      <c r="BP300" s="25"/>
      <c r="BQ300" s="25"/>
      <c r="BR300" s="25"/>
      <c r="BS300" s="25"/>
      <c r="BT300" s="25"/>
      <c r="BU300" s="25"/>
      <c r="BV300" s="25"/>
      <c r="BW300" s="25"/>
      <c r="BX300" s="25"/>
      <c r="BY300" s="25"/>
      <c r="BZ300" s="25"/>
      <c r="CA300" s="25"/>
      <c r="CB300" s="15"/>
    </row>
    <row r="301">
      <c r="A301" s="18"/>
      <c r="B301" s="15"/>
      <c r="C301" s="15"/>
      <c r="D301" s="15"/>
      <c r="E301" s="30"/>
      <c r="F301" s="15"/>
      <c r="G301" s="15"/>
      <c r="H301" s="15"/>
      <c r="I301" s="15"/>
      <c r="J301" s="136"/>
      <c r="K301" s="32"/>
      <c r="L301" s="27"/>
      <c r="M301" s="27"/>
      <c r="N301" s="30"/>
      <c r="O301" s="17"/>
      <c r="P301" s="17"/>
      <c r="Q301" s="27"/>
      <c r="R301" s="28"/>
      <c r="S301" s="28"/>
      <c r="T301" s="137"/>
      <c r="U301" s="138"/>
      <c r="V301" s="135"/>
      <c r="W301" s="135"/>
      <c r="X301" s="137"/>
      <c r="Y301" s="38"/>
      <c r="Z301" s="36"/>
      <c r="AA301" s="36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137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5"/>
      <c r="BM301" s="25"/>
      <c r="BN301" s="25"/>
      <c r="BO301" s="25"/>
      <c r="BP301" s="25"/>
      <c r="BQ301" s="25"/>
      <c r="BR301" s="25"/>
      <c r="BS301" s="25"/>
      <c r="BT301" s="25"/>
      <c r="BU301" s="25"/>
      <c r="BV301" s="25"/>
      <c r="BW301" s="25"/>
      <c r="BX301" s="25"/>
      <c r="BY301" s="25"/>
      <c r="BZ301" s="25"/>
      <c r="CA301" s="25"/>
      <c r="CB301" s="15"/>
    </row>
    <row r="302">
      <c r="A302" s="18"/>
      <c r="B302" s="15"/>
      <c r="C302" s="15"/>
      <c r="D302" s="15"/>
      <c r="E302" s="30"/>
      <c r="F302" s="15"/>
      <c r="G302" s="15"/>
      <c r="H302" s="15"/>
      <c r="I302" s="15"/>
      <c r="J302" s="136"/>
      <c r="K302" s="32"/>
      <c r="L302" s="27"/>
      <c r="M302" s="27"/>
      <c r="N302" s="30"/>
      <c r="O302" s="17"/>
      <c r="P302" s="17"/>
      <c r="Q302" s="27"/>
      <c r="R302" s="28"/>
      <c r="S302" s="28"/>
      <c r="T302" s="137"/>
      <c r="U302" s="138"/>
      <c r="V302" s="135"/>
      <c r="W302" s="135"/>
      <c r="X302" s="137"/>
      <c r="Y302" s="38"/>
      <c r="Z302" s="36"/>
      <c r="AA302" s="36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137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  <c r="BL302" s="25"/>
      <c r="BM302" s="25"/>
      <c r="BN302" s="25"/>
      <c r="BO302" s="25"/>
      <c r="BP302" s="25"/>
      <c r="BQ302" s="25"/>
      <c r="BR302" s="25"/>
      <c r="BS302" s="25"/>
      <c r="BT302" s="25"/>
      <c r="BU302" s="25"/>
      <c r="BV302" s="25"/>
      <c r="BW302" s="25"/>
      <c r="BX302" s="25"/>
      <c r="BY302" s="25"/>
      <c r="BZ302" s="25"/>
      <c r="CA302" s="25"/>
      <c r="CB302" s="15"/>
    </row>
    <row r="303">
      <c r="A303" s="18"/>
      <c r="B303" s="15"/>
      <c r="C303" s="15"/>
      <c r="D303" s="15"/>
      <c r="E303" s="30"/>
      <c r="F303" s="15"/>
      <c r="G303" s="15"/>
      <c r="H303" s="15"/>
      <c r="I303" s="15"/>
      <c r="J303" s="136"/>
      <c r="K303" s="32"/>
      <c r="L303" s="27"/>
      <c r="M303" s="27"/>
      <c r="N303" s="30"/>
      <c r="O303" s="17"/>
      <c r="P303" s="17"/>
      <c r="Q303" s="27"/>
      <c r="R303" s="28"/>
      <c r="S303" s="28"/>
      <c r="T303" s="137"/>
      <c r="U303" s="138"/>
      <c r="V303" s="135"/>
      <c r="W303" s="135"/>
      <c r="X303" s="137"/>
      <c r="Y303" s="38"/>
      <c r="Z303" s="36"/>
      <c r="AA303" s="36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137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5"/>
      <c r="BM303" s="25"/>
      <c r="BN303" s="25"/>
      <c r="BO303" s="25"/>
      <c r="BP303" s="25"/>
      <c r="BQ303" s="25"/>
      <c r="BR303" s="25"/>
      <c r="BS303" s="25"/>
      <c r="BT303" s="25"/>
      <c r="BU303" s="25"/>
      <c r="BV303" s="25"/>
      <c r="BW303" s="25"/>
      <c r="BX303" s="25"/>
      <c r="BY303" s="25"/>
      <c r="BZ303" s="25"/>
      <c r="CA303" s="25"/>
      <c r="CB303" s="15"/>
    </row>
    <row r="304">
      <c r="A304" s="18"/>
      <c r="B304" s="15"/>
      <c r="C304" s="15"/>
      <c r="D304" s="15"/>
      <c r="E304" s="30"/>
      <c r="F304" s="15"/>
      <c r="G304" s="15"/>
      <c r="H304" s="15"/>
      <c r="I304" s="15"/>
      <c r="J304" s="136"/>
      <c r="K304" s="32"/>
      <c r="L304" s="27"/>
      <c r="M304" s="27"/>
      <c r="N304" s="30"/>
      <c r="O304" s="17"/>
      <c r="P304" s="17"/>
      <c r="Q304" s="27"/>
      <c r="R304" s="28"/>
      <c r="S304" s="28"/>
      <c r="T304" s="137"/>
      <c r="U304" s="138"/>
      <c r="V304" s="135"/>
      <c r="W304" s="135"/>
      <c r="X304" s="137"/>
      <c r="Y304" s="38"/>
      <c r="Z304" s="36"/>
      <c r="AA304" s="36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137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5"/>
      <c r="BM304" s="25"/>
      <c r="BN304" s="25"/>
      <c r="BO304" s="25"/>
      <c r="BP304" s="25"/>
      <c r="BQ304" s="25"/>
      <c r="BR304" s="25"/>
      <c r="BS304" s="25"/>
      <c r="BT304" s="25"/>
      <c r="BU304" s="25"/>
      <c r="BV304" s="25"/>
      <c r="BW304" s="25"/>
      <c r="BX304" s="25"/>
      <c r="BY304" s="25"/>
      <c r="BZ304" s="25"/>
      <c r="CA304" s="25"/>
      <c r="CB304" s="15"/>
    </row>
    <row r="305">
      <c r="A305" s="18"/>
      <c r="B305" s="15"/>
      <c r="C305" s="15"/>
      <c r="D305" s="15"/>
      <c r="E305" s="30"/>
      <c r="F305" s="15"/>
      <c r="G305" s="15"/>
      <c r="H305" s="15"/>
      <c r="I305" s="15"/>
      <c r="J305" s="136"/>
      <c r="K305" s="32"/>
      <c r="L305" s="27"/>
      <c r="M305" s="27"/>
      <c r="N305" s="30"/>
      <c r="O305" s="17"/>
      <c r="P305" s="17"/>
      <c r="Q305" s="27"/>
      <c r="R305" s="28"/>
      <c r="S305" s="28"/>
      <c r="T305" s="137"/>
      <c r="U305" s="138"/>
      <c r="V305" s="135"/>
      <c r="W305" s="135"/>
      <c r="X305" s="137"/>
      <c r="Y305" s="38"/>
      <c r="Z305" s="36"/>
      <c r="AA305" s="36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137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5"/>
      <c r="BM305" s="25"/>
      <c r="BN305" s="25"/>
      <c r="BO305" s="25"/>
      <c r="BP305" s="25"/>
      <c r="BQ305" s="25"/>
      <c r="BR305" s="25"/>
      <c r="BS305" s="25"/>
      <c r="BT305" s="25"/>
      <c r="BU305" s="25"/>
      <c r="BV305" s="25"/>
      <c r="BW305" s="25"/>
      <c r="BX305" s="25"/>
      <c r="BY305" s="25"/>
      <c r="BZ305" s="25"/>
      <c r="CA305" s="25"/>
      <c r="CB305" s="15"/>
    </row>
    <row r="306">
      <c r="A306" s="18"/>
      <c r="B306" s="15"/>
      <c r="C306" s="15"/>
      <c r="D306" s="15"/>
      <c r="E306" s="30"/>
      <c r="F306" s="15"/>
      <c r="G306" s="15"/>
      <c r="H306" s="15"/>
      <c r="I306" s="15"/>
      <c r="J306" s="136"/>
      <c r="K306" s="32"/>
      <c r="L306" s="27"/>
      <c r="M306" s="27"/>
      <c r="N306" s="30"/>
      <c r="O306" s="17"/>
      <c r="P306" s="17"/>
      <c r="Q306" s="27"/>
      <c r="R306" s="28"/>
      <c r="S306" s="28"/>
      <c r="T306" s="137"/>
      <c r="U306" s="138"/>
      <c r="V306" s="135"/>
      <c r="W306" s="135"/>
      <c r="X306" s="137"/>
      <c r="Y306" s="38"/>
      <c r="Z306" s="36"/>
      <c r="AA306" s="36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137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5"/>
      <c r="BM306" s="25"/>
      <c r="BN306" s="25"/>
      <c r="BO306" s="25"/>
      <c r="BP306" s="25"/>
      <c r="BQ306" s="25"/>
      <c r="BR306" s="25"/>
      <c r="BS306" s="25"/>
      <c r="BT306" s="25"/>
      <c r="BU306" s="25"/>
      <c r="BV306" s="25"/>
      <c r="BW306" s="25"/>
      <c r="BX306" s="25"/>
      <c r="BY306" s="25"/>
      <c r="BZ306" s="25"/>
      <c r="CA306" s="25"/>
      <c r="CB306" s="15"/>
    </row>
    <row r="307">
      <c r="A307" s="18"/>
      <c r="B307" s="15"/>
      <c r="C307" s="15"/>
      <c r="D307" s="15"/>
      <c r="E307" s="30"/>
      <c r="F307" s="15"/>
      <c r="G307" s="15"/>
      <c r="H307" s="15"/>
      <c r="I307" s="15"/>
      <c r="J307" s="136"/>
      <c r="K307" s="32"/>
      <c r="L307" s="27"/>
      <c r="M307" s="27"/>
      <c r="N307" s="30"/>
      <c r="O307" s="17"/>
      <c r="P307" s="17"/>
      <c r="Q307" s="27"/>
      <c r="R307" s="28"/>
      <c r="S307" s="28"/>
      <c r="T307" s="137"/>
      <c r="U307" s="138"/>
      <c r="V307" s="135"/>
      <c r="W307" s="135"/>
      <c r="X307" s="137"/>
      <c r="Y307" s="38"/>
      <c r="Z307" s="36"/>
      <c r="AA307" s="36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137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5"/>
      <c r="BM307" s="25"/>
      <c r="BN307" s="25"/>
      <c r="BO307" s="25"/>
      <c r="BP307" s="25"/>
      <c r="BQ307" s="25"/>
      <c r="BR307" s="25"/>
      <c r="BS307" s="25"/>
      <c r="BT307" s="25"/>
      <c r="BU307" s="25"/>
      <c r="BV307" s="25"/>
      <c r="BW307" s="25"/>
      <c r="BX307" s="25"/>
      <c r="BY307" s="25"/>
      <c r="BZ307" s="25"/>
      <c r="CA307" s="25"/>
      <c r="CB307" s="15"/>
    </row>
    <row r="308">
      <c r="A308" s="18"/>
      <c r="B308" s="15"/>
      <c r="C308" s="15"/>
      <c r="D308" s="15"/>
      <c r="E308" s="30"/>
      <c r="F308" s="15"/>
      <c r="G308" s="15"/>
      <c r="H308" s="15"/>
      <c r="I308" s="15"/>
      <c r="J308" s="136"/>
      <c r="K308" s="32"/>
      <c r="L308" s="27"/>
      <c r="M308" s="27"/>
      <c r="N308" s="30"/>
      <c r="O308" s="17"/>
      <c r="P308" s="17"/>
      <c r="Q308" s="27"/>
      <c r="R308" s="28"/>
      <c r="S308" s="28"/>
      <c r="T308" s="137"/>
      <c r="U308" s="138"/>
      <c r="V308" s="135"/>
      <c r="W308" s="135"/>
      <c r="X308" s="137"/>
      <c r="Y308" s="38"/>
      <c r="Z308" s="36"/>
      <c r="AA308" s="36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137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  <c r="BL308" s="25"/>
      <c r="BM308" s="25"/>
      <c r="BN308" s="25"/>
      <c r="BO308" s="25"/>
      <c r="BP308" s="25"/>
      <c r="BQ308" s="25"/>
      <c r="BR308" s="25"/>
      <c r="BS308" s="25"/>
      <c r="BT308" s="25"/>
      <c r="BU308" s="25"/>
      <c r="BV308" s="25"/>
      <c r="BW308" s="25"/>
      <c r="BX308" s="25"/>
      <c r="BY308" s="25"/>
      <c r="BZ308" s="25"/>
      <c r="CA308" s="25"/>
      <c r="CB308" s="15"/>
    </row>
    <row r="309">
      <c r="A309" s="18"/>
      <c r="B309" s="15"/>
      <c r="C309" s="15"/>
      <c r="D309" s="15"/>
      <c r="E309" s="30"/>
      <c r="F309" s="15"/>
      <c r="G309" s="15"/>
      <c r="H309" s="15"/>
      <c r="I309" s="15"/>
      <c r="J309" s="136"/>
      <c r="K309" s="32"/>
      <c r="L309" s="27"/>
      <c r="M309" s="27"/>
      <c r="N309" s="30"/>
      <c r="O309" s="17"/>
      <c r="P309" s="17"/>
      <c r="Q309" s="27"/>
      <c r="R309" s="28"/>
      <c r="S309" s="28"/>
      <c r="T309" s="137"/>
      <c r="U309" s="138"/>
      <c r="V309" s="135"/>
      <c r="W309" s="135"/>
      <c r="X309" s="137"/>
      <c r="Y309" s="38"/>
      <c r="Z309" s="36"/>
      <c r="AA309" s="36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137"/>
      <c r="AS309" s="25"/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  <c r="BE309" s="25"/>
      <c r="BF309" s="25"/>
      <c r="BG309" s="25"/>
      <c r="BH309" s="25"/>
      <c r="BI309" s="25"/>
      <c r="BJ309" s="25"/>
      <c r="BK309" s="25"/>
      <c r="BL309" s="25"/>
      <c r="BM309" s="25"/>
      <c r="BN309" s="25"/>
      <c r="BO309" s="25"/>
      <c r="BP309" s="25"/>
      <c r="BQ309" s="25"/>
      <c r="BR309" s="25"/>
      <c r="BS309" s="25"/>
      <c r="BT309" s="25"/>
      <c r="BU309" s="25"/>
      <c r="BV309" s="25"/>
      <c r="BW309" s="25"/>
      <c r="BX309" s="25"/>
      <c r="BY309" s="25"/>
      <c r="BZ309" s="25"/>
      <c r="CA309" s="25"/>
      <c r="CB309" s="15"/>
    </row>
    <row r="310">
      <c r="A310" s="18"/>
      <c r="B310" s="15"/>
      <c r="C310" s="15"/>
      <c r="D310" s="15"/>
      <c r="E310" s="30"/>
      <c r="F310" s="15"/>
      <c r="G310" s="15"/>
      <c r="H310" s="15"/>
      <c r="I310" s="15"/>
      <c r="J310" s="136"/>
      <c r="K310" s="32"/>
      <c r="L310" s="27"/>
      <c r="M310" s="27"/>
      <c r="N310" s="30"/>
      <c r="O310" s="17"/>
      <c r="P310" s="17"/>
      <c r="Q310" s="27"/>
      <c r="R310" s="28"/>
      <c r="S310" s="28"/>
      <c r="T310" s="137"/>
      <c r="U310" s="138"/>
      <c r="V310" s="135"/>
      <c r="W310" s="135"/>
      <c r="X310" s="137"/>
      <c r="Y310" s="38"/>
      <c r="Z310" s="36"/>
      <c r="AA310" s="36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137"/>
      <c r="AS310" s="25"/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  <c r="BL310" s="25"/>
      <c r="BM310" s="25"/>
      <c r="BN310" s="25"/>
      <c r="BO310" s="25"/>
      <c r="BP310" s="25"/>
      <c r="BQ310" s="25"/>
      <c r="BR310" s="25"/>
      <c r="BS310" s="25"/>
      <c r="BT310" s="25"/>
      <c r="BU310" s="25"/>
      <c r="BV310" s="25"/>
      <c r="BW310" s="25"/>
      <c r="BX310" s="25"/>
      <c r="BY310" s="25"/>
      <c r="BZ310" s="25"/>
      <c r="CA310" s="25"/>
      <c r="CB310" s="15"/>
    </row>
    <row r="311">
      <c r="A311" s="18"/>
      <c r="B311" s="15"/>
      <c r="C311" s="15"/>
      <c r="D311" s="15"/>
      <c r="E311" s="30"/>
      <c r="F311" s="15"/>
      <c r="G311" s="15"/>
      <c r="H311" s="15"/>
      <c r="I311" s="15"/>
      <c r="J311" s="136"/>
      <c r="K311" s="32"/>
      <c r="L311" s="27"/>
      <c r="M311" s="27"/>
      <c r="N311" s="30"/>
      <c r="O311" s="17"/>
      <c r="P311" s="17"/>
      <c r="Q311" s="27"/>
      <c r="R311" s="28"/>
      <c r="S311" s="28"/>
      <c r="T311" s="137"/>
      <c r="U311" s="138"/>
      <c r="V311" s="135"/>
      <c r="W311" s="135"/>
      <c r="X311" s="137"/>
      <c r="Y311" s="38"/>
      <c r="Z311" s="36"/>
      <c r="AA311" s="36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/>
      <c r="AR311" s="137"/>
      <c r="AS311" s="25"/>
      <c r="AT311" s="25"/>
      <c r="AU311" s="25"/>
      <c r="AV311" s="25"/>
      <c r="AW311" s="25"/>
      <c r="AX311" s="25"/>
      <c r="AY311" s="25"/>
      <c r="AZ311" s="25"/>
      <c r="BA311" s="25"/>
      <c r="BB311" s="25"/>
      <c r="BC311" s="25"/>
      <c r="BD311" s="25"/>
      <c r="BE311" s="25"/>
      <c r="BF311" s="25"/>
      <c r="BG311" s="25"/>
      <c r="BH311" s="25"/>
      <c r="BI311" s="25"/>
      <c r="BJ311" s="25"/>
      <c r="BK311" s="25"/>
      <c r="BL311" s="25"/>
      <c r="BM311" s="25"/>
      <c r="BN311" s="25"/>
      <c r="BO311" s="25"/>
      <c r="BP311" s="25"/>
      <c r="BQ311" s="25"/>
      <c r="BR311" s="25"/>
      <c r="BS311" s="25"/>
      <c r="BT311" s="25"/>
      <c r="BU311" s="25"/>
      <c r="BV311" s="25"/>
      <c r="BW311" s="25"/>
      <c r="BX311" s="25"/>
      <c r="BY311" s="25"/>
      <c r="BZ311" s="25"/>
      <c r="CA311" s="25"/>
      <c r="CB311" s="15"/>
    </row>
    <row r="312">
      <c r="A312" s="18"/>
      <c r="B312" s="15"/>
      <c r="C312" s="15"/>
      <c r="D312" s="15"/>
      <c r="E312" s="30"/>
      <c r="F312" s="15"/>
      <c r="G312" s="15"/>
      <c r="H312" s="15"/>
      <c r="I312" s="15"/>
      <c r="J312" s="136"/>
      <c r="K312" s="32"/>
      <c r="L312" s="27"/>
      <c r="M312" s="27"/>
      <c r="N312" s="30"/>
      <c r="O312" s="17"/>
      <c r="P312" s="17"/>
      <c r="Q312" s="27"/>
      <c r="R312" s="28"/>
      <c r="S312" s="28"/>
      <c r="T312" s="137"/>
      <c r="U312" s="138"/>
      <c r="V312" s="135"/>
      <c r="W312" s="135"/>
      <c r="X312" s="137"/>
      <c r="Y312" s="38"/>
      <c r="Z312" s="36"/>
      <c r="AA312" s="36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  <c r="AO312" s="25"/>
      <c r="AP312" s="25"/>
      <c r="AQ312" s="25"/>
      <c r="AR312" s="137"/>
      <c r="AS312" s="25"/>
      <c r="AT312" s="25"/>
      <c r="AU312" s="25"/>
      <c r="AV312" s="25"/>
      <c r="AW312" s="25"/>
      <c r="AX312" s="25"/>
      <c r="AY312" s="25"/>
      <c r="AZ312" s="25"/>
      <c r="BA312" s="25"/>
      <c r="BB312" s="25"/>
      <c r="BC312" s="25"/>
      <c r="BD312" s="25"/>
      <c r="BE312" s="25"/>
      <c r="BF312" s="25"/>
      <c r="BG312" s="25"/>
      <c r="BH312" s="25"/>
      <c r="BI312" s="25"/>
      <c r="BJ312" s="25"/>
      <c r="BK312" s="25"/>
      <c r="BL312" s="25"/>
      <c r="BM312" s="25"/>
      <c r="BN312" s="25"/>
      <c r="BO312" s="25"/>
      <c r="BP312" s="25"/>
      <c r="BQ312" s="25"/>
      <c r="BR312" s="25"/>
      <c r="BS312" s="25"/>
      <c r="BT312" s="25"/>
      <c r="BU312" s="25"/>
      <c r="BV312" s="25"/>
      <c r="BW312" s="25"/>
      <c r="BX312" s="25"/>
      <c r="BY312" s="25"/>
      <c r="BZ312" s="25"/>
      <c r="CA312" s="25"/>
      <c r="CB312" s="15"/>
    </row>
    <row r="313">
      <c r="A313" s="18"/>
      <c r="B313" s="15"/>
      <c r="C313" s="15"/>
      <c r="D313" s="15"/>
      <c r="E313" s="30"/>
      <c r="F313" s="15"/>
      <c r="G313" s="15"/>
      <c r="H313" s="15"/>
      <c r="I313" s="15"/>
      <c r="J313" s="136"/>
      <c r="K313" s="32"/>
      <c r="L313" s="27"/>
      <c r="M313" s="27"/>
      <c r="N313" s="30"/>
      <c r="O313" s="17"/>
      <c r="P313" s="17"/>
      <c r="Q313" s="27"/>
      <c r="R313" s="28"/>
      <c r="S313" s="28"/>
      <c r="T313" s="137"/>
      <c r="U313" s="138"/>
      <c r="V313" s="135"/>
      <c r="W313" s="135"/>
      <c r="X313" s="137"/>
      <c r="Y313" s="38"/>
      <c r="Z313" s="36"/>
      <c r="AA313" s="36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137"/>
      <c r="AS313" s="25"/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  <c r="BL313" s="25"/>
      <c r="BM313" s="25"/>
      <c r="BN313" s="25"/>
      <c r="BO313" s="25"/>
      <c r="BP313" s="25"/>
      <c r="BQ313" s="25"/>
      <c r="BR313" s="25"/>
      <c r="BS313" s="25"/>
      <c r="BT313" s="25"/>
      <c r="BU313" s="25"/>
      <c r="BV313" s="25"/>
      <c r="BW313" s="25"/>
      <c r="BX313" s="25"/>
      <c r="BY313" s="25"/>
      <c r="BZ313" s="25"/>
      <c r="CA313" s="25"/>
      <c r="CB313" s="15"/>
    </row>
    <row r="314">
      <c r="A314" s="18"/>
      <c r="B314" s="15"/>
      <c r="C314" s="15"/>
      <c r="D314" s="15"/>
      <c r="E314" s="30"/>
      <c r="F314" s="15"/>
      <c r="G314" s="15"/>
      <c r="H314" s="15"/>
      <c r="I314" s="15"/>
      <c r="J314" s="136"/>
      <c r="K314" s="32"/>
      <c r="L314" s="27"/>
      <c r="M314" s="27"/>
      <c r="N314" s="30"/>
      <c r="O314" s="17"/>
      <c r="P314" s="17"/>
      <c r="Q314" s="27"/>
      <c r="R314" s="28"/>
      <c r="S314" s="28"/>
      <c r="T314" s="137"/>
      <c r="U314" s="138"/>
      <c r="V314" s="135"/>
      <c r="W314" s="135"/>
      <c r="X314" s="137"/>
      <c r="Y314" s="38"/>
      <c r="Z314" s="36"/>
      <c r="AA314" s="36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137"/>
      <c r="AS314" s="25"/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  <c r="BL314" s="25"/>
      <c r="BM314" s="25"/>
      <c r="BN314" s="25"/>
      <c r="BO314" s="25"/>
      <c r="BP314" s="25"/>
      <c r="BQ314" s="25"/>
      <c r="BR314" s="25"/>
      <c r="BS314" s="25"/>
      <c r="BT314" s="25"/>
      <c r="BU314" s="25"/>
      <c r="BV314" s="25"/>
      <c r="BW314" s="25"/>
      <c r="BX314" s="25"/>
      <c r="BY314" s="25"/>
      <c r="BZ314" s="25"/>
      <c r="CA314" s="25"/>
      <c r="CB314" s="15"/>
    </row>
    <row r="315">
      <c r="A315" s="18"/>
      <c r="B315" s="15"/>
      <c r="C315" s="15"/>
      <c r="D315" s="15"/>
      <c r="E315" s="30"/>
      <c r="F315" s="15"/>
      <c r="G315" s="15"/>
      <c r="H315" s="15"/>
      <c r="I315" s="15"/>
      <c r="J315" s="136"/>
      <c r="K315" s="32"/>
      <c r="L315" s="27"/>
      <c r="M315" s="27"/>
      <c r="N315" s="30"/>
      <c r="O315" s="17"/>
      <c r="P315" s="17"/>
      <c r="Q315" s="27"/>
      <c r="R315" s="28"/>
      <c r="S315" s="28"/>
      <c r="T315" s="137"/>
      <c r="U315" s="138"/>
      <c r="V315" s="135"/>
      <c r="W315" s="135"/>
      <c r="X315" s="137"/>
      <c r="Y315" s="38"/>
      <c r="Z315" s="36"/>
      <c r="AA315" s="36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137"/>
      <c r="AS315" s="25"/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  <c r="BE315" s="25"/>
      <c r="BF315" s="25"/>
      <c r="BG315" s="25"/>
      <c r="BH315" s="25"/>
      <c r="BI315" s="25"/>
      <c r="BJ315" s="25"/>
      <c r="BK315" s="25"/>
      <c r="BL315" s="25"/>
      <c r="BM315" s="25"/>
      <c r="BN315" s="25"/>
      <c r="BO315" s="25"/>
      <c r="BP315" s="25"/>
      <c r="BQ315" s="25"/>
      <c r="BR315" s="25"/>
      <c r="BS315" s="25"/>
      <c r="BT315" s="25"/>
      <c r="BU315" s="25"/>
      <c r="BV315" s="25"/>
      <c r="BW315" s="25"/>
      <c r="BX315" s="25"/>
      <c r="BY315" s="25"/>
      <c r="BZ315" s="25"/>
      <c r="CA315" s="25"/>
      <c r="CB315" s="15"/>
    </row>
    <row r="316">
      <c r="A316" s="18"/>
      <c r="B316" s="15"/>
      <c r="C316" s="15"/>
      <c r="D316" s="15"/>
      <c r="E316" s="30"/>
      <c r="F316" s="15"/>
      <c r="G316" s="15"/>
      <c r="H316" s="15"/>
      <c r="I316" s="15"/>
      <c r="J316" s="136"/>
      <c r="K316" s="32"/>
      <c r="L316" s="27"/>
      <c r="M316" s="27"/>
      <c r="N316" s="30"/>
      <c r="O316" s="17"/>
      <c r="P316" s="17"/>
      <c r="Q316" s="27"/>
      <c r="R316" s="28"/>
      <c r="S316" s="28"/>
      <c r="T316" s="137"/>
      <c r="U316" s="138"/>
      <c r="V316" s="135"/>
      <c r="W316" s="135"/>
      <c r="X316" s="137"/>
      <c r="Y316" s="38"/>
      <c r="Z316" s="36"/>
      <c r="AA316" s="36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137"/>
      <c r="AS316" s="25"/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  <c r="BE316" s="25"/>
      <c r="BF316" s="25"/>
      <c r="BG316" s="25"/>
      <c r="BH316" s="25"/>
      <c r="BI316" s="25"/>
      <c r="BJ316" s="25"/>
      <c r="BK316" s="25"/>
      <c r="BL316" s="25"/>
      <c r="BM316" s="25"/>
      <c r="BN316" s="25"/>
      <c r="BO316" s="25"/>
      <c r="BP316" s="25"/>
      <c r="BQ316" s="25"/>
      <c r="BR316" s="25"/>
      <c r="BS316" s="25"/>
      <c r="BT316" s="25"/>
      <c r="BU316" s="25"/>
      <c r="BV316" s="25"/>
      <c r="BW316" s="25"/>
      <c r="BX316" s="25"/>
      <c r="BY316" s="25"/>
      <c r="BZ316" s="25"/>
      <c r="CA316" s="25"/>
      <c r="CB316" s="15"/>
    </row>
    <row r="317">
      <c r="A317" s="18"/>
      <c r="B317" s="15"/>
      <c r="C317" s="15"/>
      <c r="D317" s="15"/>
      <c r="E317" s="30"/>
      <c r="F317" s="15"/>
      <c r="G317" s="15"/>
      <c r="H317" s="15"/>
      <c r="I317" s="15"/>
      <c r="J317" s="136"/>
      <c r="K317" s="32"/>
      <c r="L317" s="27"/>
      <c r="M317" s="27"/>
      <c r="N317" s="30"/>
      <c r="O317" s="17"/>
      <c r="P317" s="17"/>
      <c r="Q317" s="27"/>
      <c r="R317" s="28"/>
      <c r="S317" s="28"/>
      <c r="T317" s="137"/>
      <c r="U317" s="138"/>
      <c r="V317" s="135"/>
      <c r="W317" s="135"/>
      <c r="X317" s="137"/>
      <c r="Y317" s="38"/>
      <c r="Z317" s="36"/>
      <c r="AA317" s="36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/>
      <c r="AR317" s="137"/>
      <c r="AS317" s="25"/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  <c r="BL317" s="25"/>
      <c r="BM317" s="25"/>
      <c r="BN317" s="25"/>
      <c r="BO317" s="25"/>
      <c r="BP317" s="25"/>
      <c r="BQ317" s="25"/>
      <c r="BR317" s="25"/>
      <c r="BS317" s="25"/>
      <c r="BT317" s="25"/>
      <c r="BU317" s="25"/>
      <c r="BV317" s="25"/>
      <c r="BW317" s="25"/>
      <c r="BX317" s="25"/>
      <c r="BY317" s="25"/>
      <c r="BZ317" s="25"/>
      <c r="CA317" s="25"/>
      <c r="CB317" s="15"/>
    </row>
    <row r="318">
      <c r="A318" s="18"/>
      <c r="B318" s="15"/>
      <c r="C318" s="15"/>
      <c r="D318" s="15"/>
      <c r="E318" s="30"/>
      <c r="F318" s="15"/>
      <c r="G318" s="15"/>
      <c r="H318" s="15"/>
      <c r="I318" s="15"/>
      <c r="J318" s="136"/>
      <c r="K318" s="32"/>
      <c r="L318" s="27"/>
      <c r="M318" s="27"/>
      <c r="N318" s="30"/>
      <c r="O318" s="17"/>
      <c r="P318" s="17"/>
      <c r="Q318" s="27"/>
      <c r="R318" s="28"/>
      <c r="S318" s="28"/>
      <c r="T318" s="137"/>
      <c r="U318" s="138"/>
      <c r="V318" s="135"/>
      <c r="W318" s="135"/>
      <c r="X318" s="137"/>
      <c r="Y318" s="38"/>
      <c r="Z318" s="36"/>
      <c r="AA318" s="36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137"/>
      <c r="AS318" s="25"/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  <c r="BL318" s="25"/>
      <c r="BM318" s="25"/>
      <c r="BN318" s="25"/>
      <c r="BO318" s="25"/>
      <c r="BP318" s="25"/>
      <c r="BQ318" s="25"/>
      <c r="BR318" s="25"/>
      <c r="BS318" s="25"/>
      <c r="BT318" s="25"/>
      <c r="BU318" s="25"/>
      <c r="BV318" s="25"/>
      <c r="BW318" s="25"/>
      <c r="BX318" s="25"/>
      <c r="BY318" s="25"/>
      <c r="BZ318" s="25"/>
      <c r="CA318" s="25"/>
      <c r="CB318" s="15"/>
    </row>
    <row r="319">
      <c r="A319" s="18"/>
      <c r="B319" s="15"/>
      <c r="C319" s="15"/>
      <c r="D319" s="15"/>
      <c r="E319" s="30"/>
      <c r="F319" s="15"/>
      <c r="G319" s="15"/>
      <c r="H319" s="15"/>
      <c r="I319" s="15"/>
      <c r="J319" s="136"/>
      <c r="K319" s="32"/>
      <c r="L319" s="27"/>
      <c r="M319" s="27"/>
      <c r="N319" s="30"/>
      <c r="O319" s="17"/>
      <c r="P319" s="17"/>
      <c r="Q319" s="27"/>
      <c r="R319" s="28"/>
      <c r="S319" s="28"/>
      <c r="T319" s="137"/>
      <c r="U319" s="138"/>
      <c r="V319" s="135"/>
      <c r="W319" s="135"/>
      <c r="X319" s="137"/>
      <c r="Y319" s="38"/>
      <c r="Z319" s="36"/>
      <c r="AA319" s="36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137"/>
      <c r="AS319" s="25"/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  <c r="BL319" s="25"/>
      <c r="BM319" s="25"/>
      <c r="BN319" s="25"/>
      <c r="BO319" s="25"/>
      <c r="BP319" s="25"/>
      <c r="BQ319" s="25"/>
      <c r="BR319" s="25"/>
      <c r="BS319" s="25"/>
      <c r="BT319" s="25"/>
      <c r="BU319" s="25"/>
      <c r="BV319" s="25"/>
      <c r="BW319" s="25"/>
      <c r="BX319" s="25"/>
      <c r="BY319" s="25"/>
      <c r="BZ319" s="25"/>
      <c r="CA319" s="25"/>
      <c r="CB319" s="15"/>
    </row>
    <row r="320">
      <c r="A320" s="18"/>
      <c r="B320" s="15"/>
      <c r="C320" s="15"/>
      <c r="D320" s="15"/>
      <c r="E320" s="30"/>
      <c r="F320" s="15"/>
      <c r="G320" s="15"/>
      <c r="H320" s="15"/>
      <c r="I320" s="15"/>
      <c r="J320" s="136"/>
      <c r="K320" s="32"/>
      <c r="L320" s="27"/>
      <c r="M320" s="27"/>
      <c r="N320" s="30"/>
      <c r="O320" s="17"/>
      <c r="P320" s="17"/>
      <c r="Q320" s="27"/>
      <c r="R320" s="28"/>
      <c r="S320" s="28"/>
      <c r="T320" s="137"/>
      <c r="U320" s="138"/>
      <c r="V320" s="135"/>
      <c r="W320" s="135"/>
      <c r="X320" s="137"/>
      <c r="Y320" s="38"/>
      <c r="Z320" s="36"/>
      <c r="AA320" s="36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137"/>
      <c r="AS320" s="25"/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  <c r="BE320" s="25"/>
      <c r="BF320" s="25"/>
      <c r="BG320" s="25"/>
      <c r="BH320" s="25"/>
      <c r="BI320" s="25"/>
      <c r="BJ320" s="25"/>
      <c r="BK320" s="25"/>
      <c r="BL320" s="25"/>
      <c r="BM320" s="25"/>
      <c r="BN320" s="25"/>
      <c r="BO320" s="25"/>
      <c r="BP320" s="25"/>
      <c r="BQ320" s="25"/>
      <c r="BR320" s="25"/>
      <c r="BS320" s="25"/>
      <c r="BT320" s="25"/>
      <c r="BU320" s="25"/>
      <c r="BV320" s="25"/>
      <c r="BW320" s="25"/>
      <c r="BX320" s="25"/>
      <c r="BY320" s="25"/>
      <c r="BZ320" s="25"/>
      <c r="CA320" s="25"/>
      <c r="CB320" s="15"/>
    </row>
    <row r="321">
      <c r="A321" s="18"/>
      <c r="B321" s="15"/>
      <c r="C321" s="15"/>
      <c r="D321" s="15"/>
      <c r="E321" s="30"/>
      <c r="F321" s="15"/>
      <c r="G321" s="15"/>
      <c r="H321" s="15"/>
      <c r="I321" s="15"/>
      <c r="J321" s="136"/>
      <c r="K321" s="32"/>
      <c r="L321" s="27"/>
      <c r="M321" s="27"/>
      <c r="N321" s="30"/>
      <c r="O321" s="17"/>
      <c r="P321" s="17"/>
      <c r="Q321" s="27"/>
      <c r="R321" s="28"/>
      <c r="S321" s="28"/>
      <c r="T321" s="137"/>
      <c r="U321" s="138"/>
      <c r="V321" s="135"/>
      <c r="W321" s="135"/>
      <c r="X321" s="137"/>
      <c r="Y321" s="38"/>
      <c r="Z321" s="36"/>
      <c r="AA321" s="36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137"/>
      <c r="AS321" s="25"/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  <c r="BL321" s="25"/>
      <c r="BM321" s="25"/>
      <c r="BN321" s="25"/>
      <c r="BO321" s="25"/>
      <c r="BP321" s="25"/>
      <c r="BQ321" s="25"/>
      <c r="BR321" s="25"/>
      <c r="BS321" s="25"/>
      <c r="BT321" s="25"/>
      <c r="BU321" s="25"/>
      <c r="BV321" s="25"/>
      <c r="BW321" s="25"/>
      <c r="BX321" s="25"/>
      <c r="BY321" s="25"/>
      <c r="BZ321" s="25"/>
      <c r="CA321" s="25"/>
      <c r="CB321" s="15"/>
    </row>
    <row r="322">
      <c r="A322" s="18"/>
      <c r="B322" s="15"/>
      <c r="C322" s="15"/>
      <c r="D322" s="15"/>
      <c r="E322" s="30"/>
      <c r="F322" s="15"/>
      <c r="G322" s="15"/>
      <c r="H322" s="15"/>
      <c r="I322" s="15"/>
      <c r="J322" s="136"/>
      <c r="K322" s="32"/>
      <c r="L322" s="27"/>
      <c r="M322" s="27"/>
      <c r="N322" s="30"/>
      <c r="O322" s="17"/>
      <c r="P322" s="17"/>
      <c r="Q322" s="27"/>
      <c r="R322" s="28"/>
      <c r="S322" s="28"/>
      <c r="T322" s="137"/>
      <c r="U322" s="138"/>
      <c r="V322" s="135"/>
      <c r="W322" s="135"/>
      <c r="X322" s="137"/>
      <c r="Y322" s="38"/>
      <c r="Z322" s="36"/>
      <c r="AA322" s="36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137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  <c r="BL322" s="25"/>
      <c r="BM322" s="25"/>
      <c r="BN322" s="25"/>
      <c r="BO322" s="25"/>
      <c r="BP322" s="25"/>
      <c r="BQ322" s="25"/>
      <c r="BR322" s="25"/>
      <c r="BS322" s="25"/>
      <c r="BT322" s="25"/>
      <c r="BU322" s="25"/>
      <c r="BV322" s="25"/>
      <c r="BW322" s="25"/>
      <c r="BX322" s="25"/>
      <c r="BY322" s="25"/>
      <c r="BZ322" s="25"/>
      <c r="CA322" s="25"/>
      <c r="CB322" s="15"/>
    </row>
    <row r="323">
      <c r="A323" s="18"/>
      <c r="B323" s="15"/>
      <c r="C323" s="15"/>
      <c r="D323" s="15"/>
      <c r="E323" s="30"/>
      <c r="F323" s="15"/>
      <c r="G323" s="15"/>
      <c r="H323" s="15"/>
      <c r="I323" s="15"/>
      <c r="J323" s="136"/>
      <c r="K323" s="32"/>
      <c r="L323" s="27"/>
      <c r="M323" s="27"/>
      <c r="N323" s="30"/>
      <c r="O323" s="17"/>
      <c r="P323" s="17"/>
      <c r="Q323" s="27"/>
      <c r="R323" s="28"/>
      <c r="S323" s="28"/>
      <c r="T323" s="137"/>
      <c r="U323" s="138"/>
      <c r="V323" s="135"/>
      <c r="W323" s="135"/>
      <c r="X323" s="137"/>
      <c r="Y323" s="38"/>
      <c r="Z323" s="36"/>
      <c r="AA323" s="36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137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15"/>
    </row>
    <row r="324">
      <c r="A324" s="18"/>
      <c r="B324" s="15"/>
      <c r="C324" s="15"/>
      <c r="D324" s="15"/>
      <c r="E324" s="30"/>
      <c r="F324" s="15"/>
      <c r="G324" s="15"/>
      <c r="H324" s="15"/>
      <c r="I324" s="15"/>
      <c r="J324" s="136"/>
      <c r="K324" s="32"/>
      <c r="L324" s="27"/>
      <c r="M324" s="27"/>
      <c r="N324" s="30"/>
      <c r="O324" s="17"/>
      <c r="P324" s="17"/>
      <c r="Q324" s="27"/>
      <c r="R324" s="28"/>
      <c r="S324" s="28"/>
      <c r="T324" s="137"/>
      <c r="U324" s="138"/>
      <c r="V324" s="135"/>
      <c r="W324" s="135"/>
      <c r="X324" s="137"/>
      <c r="Y324" s="38"/>
      <c r="Z324" s="36"/>
      <c r="AA324" s="36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137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  <c r="BL324" s="25"/>
      <c r="BM324" s="25"/>
      <c r="BN324" s="25"/>
      <c r="BO324" s="25"/>
      <c r="BP324" s="25"/>
      <c r="BQ324" s="25"/>
      <c r="BR324" s="25"/>
      <c r="BS324" s="25"/>
      <c r="BT324" s="25"/>
      <c r="BU324" s="25"/>
      <c r="BV324" s="25"/>
      <c r="BW324" s="25"/>
      <c r="BX324" s="25"/>
      <c r="BY324" s="25"/>
      <c r="BZ324" s="25"/>
      <c r="CA324" s="25"/>
      <c r="CB324" s="15"/>
    </row>
    <row r="325">
      <c r="A325" s="18"/>
      <c r="B325" s="15"/>
      <c r="C325" s="15"/>
      <c r="D325" s="15"/>
      <c r="E325" s="30"/>
      <c r="F325" s="15"/>
      <c r="G325" s="15"/>
      <c r="H325" s="15"/>
      <c r="I325" s="15"/>
      <c r="J325" s="136"/>
      <c r="K325" s="32"/>
      <c r="L325" s="27"/>
      <c r="M325" s="27"/>
      <c r="N325" s="30"/>
      <c r="O325" s="17"/>
      <c r="P325" s="17"/>
      <c r="Q325" s="27"/>
      <c r="R325" s="28"/>
      <c r="S325" s="28"/>
      <c r="T325" s="137"/>
      <c r="U325" s="138"/>
      <c r="V325" s="135"/>
      <c r="W325" s="135"/>
      <c r="X325" s="137"/>
      <c r="Y325" s="38"/>
      <c r="Z325" s="36"/>
      <c r="AA325" s="36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137"/>
      <c r="AS325" s="25"/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  <c r="BE325" s="25"/>
      <c r="BF325" s="25"/>
      <c r="BG325" s="25"/>
      <c r="BH325" s="25"/>
      <c r="BI325" s="25"/>
      <c r="BJ325" s="25"/>
      <c r="BK325" s="25"/>
      <c r="BL325" s="25"/>
      <c r="BM325" s="25"/>
      <c r="BN325" s="25"/>
      <c r="BO325" s="25"/>
      <c r="BP325" s="25"/>
      <c r="BQ325" s="25"/>
      <c r="BR325" s="25"/>
      <c r="BS325" s="25"/>
      <c r="BT325" s="25"/>
      <c r="BU325" s="25"/>
      <c r="BV325" s="25"/>
      <c r="BW325" s="25"/>
      <c r="BX325" s="25"/>
      <c r="BY325" s="25"/>
      <c r="BZ325" s="25"/>
      <c r="CA325" s="25"/>
      <c r="CB325" s="15"/>
    </row>
    <row r="326">
      <c r="A326" s="18"/>
      <c r="B326" s="15"/>
      <c r="C326" s="15"/>
      <c r="D326" s="15"/>
      <c r="E326" s="30"/>
      <c r="F326" s="15"/>
      <c r="G326" s="15"/>
      <c r="H326" s="15"/>
      <c r="I326" s="15"/>
      <c r="J326" s="136"/>
      <c r="K326" s="32"/>
      <c r="L326" s="27"/>
      <c r="M326" s="27"/>
      <c r="N326" s="30"/>
      <c r="O326" s="17"/>
      <c r="P326" s="17"/>
      <c r="Q326" s="27"/>
      <c r="R326" s="28"/>
      <c r="S326" s="28"/>
      <c r="T326" s="137"/>
      <c r="U326" s="138"/>
      <c r="V326" s="135"/>
      <c r="W326" s="135"/>
      <c r="X326" s="137"/>
      <c r="Y326" s="38"/>
      <c r="Z326" s="36"/>
      <c r="AA326" s="36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137"/>
      <c r="AS326" s="25"/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  <c r="BE326" s="25"/>
      <c r="BF326" s="25"/>
      <c r="BG326" s="25"/>
      <c r="BH326" s="25"/>
      <c r="BI326" s="25"/>
      <c r="BJ326" s="25"/>
      <c r="BK326" s="25"/>
      <c r="BL326" s="25"/>
      <c r="BM326" s="25"/>
      <c r="BN326" s="25"/>
      <c r="BO326" s="25"/>
      <c r="BP326" s="25"/>
      <c r="BQ326" s="25"/>
      <c r="BR326" s="25"/>
      <c r="BS326" s="25"/>
      <c r="BT326" s="25"/>
      <c r="BU326" s="25"/>
      <c r="BV326" s="25"/>
      <c r="BW326" s="25"/>
      <c r="BX326" s="25"/>
      <c r="BY326" s="25"/>
      <c r="BZ326" s="25"/>
      <c r="CA326" s="25"/>
      <c r="CB326" s="15"/>
    </row>
    <row r="327">
      <c r="A327" s="18"/>
      <c r="B327" s="15"/>
      <c r="C327" s="15"/>
      <c r="D327" s="15"/>
      <c r="E327" s="30"/>
      <c r="F327" s="15"/>
      <c r="G327" s="15"/>
      <c r="H327" s="15"/>
      <c r="I327" s="15"/>
      <c r="J327" s="136"/>
      <c r="K327" s="32"/>
      <c r="L327" s="27"/>
      <c r="M327" s="27"/>
      <c r="N327" s="30"/>
      <c r="O327" s="17"/>
      <c r="P327" s="17"/>
      <c r="Q327" s="27"/>
      <c r="R327" s="28"/>
      <c r="S327" s="28"/>
      <c r="T327" s="137"/>
      <c r="U327" s="138"/>
      <c r="V327" s="135"/>
      <c r="W327" s="135"/>
      <c r="X327" s="137"/>
      <c r="Y327" s="38"/>
      <c r="Z327" s="36"/>
      <c r="AA327" s="36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137"/>
      <c r="AS327" s="25"/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  <c r="BL327" s="25"/>
      <c r="BM327" s="25"/>
      <c r="BN327" s="25"/>
      <c r="BO327" s="25"/>
      <c r="BP327" s="25"/>
      <c r="BQ327" s="25"/>
      <c r="BR327" s="25"/>
      <c r="BS327" s="25"/>
      <c r="BT327" s="25"/>
      <c r="BU327" s="25"/>
      <c r="BV327" s="25"/>
      <c r="BW327" s="25"/>
      <c r="BX327" s="25"/>
      <c r="BY327" s="25"/>
      <c r="BZ327" s="25"/>
      <c r="CA327" s="25"/>
      <c r="CB327" s="15"/>
    </row>
    <row r="328">
      <c r="A328" s="18"/>
      <c r="B328" s="15"/>
      <c r="C328" s="15"/>
      <c r="D328" s="15"/>
      <c r="E328" s="30"/>
      <c r="F328" s="15"/>
      <c r="G328" s="15"/>
      <c r="H328" s="15"/>
      <c r="I328" s="15"/>
      <c r="J328" s="136"/>
      <c r="K328" s="32"/>
      <c r="L328" s="27"/>
      <c r="M328" s="27"/>
      <c r="N328" s="30"/>
      <c r="O328" s="17"/>
      <c r="P328" s="17"/>
      <c r="Q328" s="27"/>
      <c r="R328" s="28"/>
      <c r="S328" s="28"/>
      <c r="T328" s="137"/>
      <c r="U328" s="138"/>
      <c r="V328" s="135"/>
      <c r="W328" s="135"/>
      <c r="X328" s="137"/>
      <c r="Y328" s="38"/>
      <c r="Z328" s="36"/>
      <c r="AA328" s="36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/>
      <c r="AR328" s="137"/>
      <c r="AS328" s="25"/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  <c r="BE328" s="25"/>
      <c r="BF328" s="25"/>
      <c r="BG328" s="25"/>
      <c r="BH328" s="25"/>
      <c r="BI328" s="25"/>
      <c r="BJ328" s="25"/>
      <c r="BK328" s="25"/>
      <c r="BL328" s="25"/>
      <c r="BM328" s="25"/>
      <c r="BN328" s="25"/>
      <c r="BO328" s="25"/>
      <c r="BP328" s="25"/>
      <c r="BQ328" s="25"/>
      <c r="BR328" s="25"/>
      <c r="BS328" s="25"/>
      <c r="BT328" s="25"/>
      <c r="BU328" s="25"/>
      <c r="BV328" s="25"/>
      <c r="BW328" s="25"/>
      <c r="BX328" s="25"/>
      <c r="BY328" s="25"/>
      <c r="BZ328" s="25"/>
      <c r="CA328" s="25"/>
      <c r="CB328" s="15"/>
    </row>
    <row r="329">
      <c r="A329" s="18"/>
      <c r="B329" s="15"/>
      <c r="C329" s="15"/>
      <c r="D329" s="15"/>
      <c r="E329" s="30"/>
      <c r="F329" s="15"/>
      <c r="G329" s="15"/>
      <c r="H329" s="15"/>
      <c r="I329" s="15"/>
      <c r="J329" s="136"/>
      <c r="K329" s="32"/>
      <c r="L329" s="27"/>
      <c r="M329" s="27"/>
      <c r="N329" s="30"/>
      <c r="O329" s="17"/>
      <c r="P329" s="17"/>
      <c r="Q329" s="27"/>
      <c r="R329" s="28"/>
      <c r="S329" s="28"/>
      <c r="T329" s="137"/>
      <c r="U329" s="138"/>
      <c r="V329" s="135"/>
      <c r="W329" s="135"/>
      <c r="X329" s="137"/>
      <c r="Y329" s="38"/>
      <c r="Z329" s="36"/>
      <c r="AA329" s="36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137"/>
      <c r="AS329" s="25"/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  <c r="BE329" s="25"/>
      <c r="BF329" s="25"/>
      <c r="BG329" s="25"/>
      <c r="BH329" s="25"/>
      <c r="BI329" s="25"/>
      <c r="BJ329" s="25"/>
      <c r="BK329" s="25"/>
      <c r="BL329" s="25"/>
      <c r="BM329" s="25"/>
      <c r="BN329" s="25"/>
      <c r="BO329" s="25"/>
      <c r="BP329" s="25"/>
      <c r="BQ329" s="25"/>
      <c r="BR329" s="25"/>
      <c r="BS329" s="25"/>
      <c r="BT329" s="25"/>
      <c r="BU329" s="25"/>
      <c r="BV329" s="25"/>
      <c r="BW329" s="25"/>
      <c r="BX329" s="25"/>
      <c r="BY329" s="25"/>
      <c r="BZ329" s="25"/>
      <c r="CA329" s="25"/>
      <c r="CB329" s="15"/>
    </row>
    <row r="330">
      <c r="A330" s="18"/>
      <c r="B330" s="15"/>
      <c r="C330" s="15"/>
      <c r="D330" s="15"/>
      <c r="E330" s="30"/>
      <c r="F330" s="15"/>
      <c r="G330" s="15"/>
      <c r="H330" s="15"/>
      <c r="I330" s="15"/>
      <c r="J330" s="136"/>
      <c r="K330" s="32"/>
      <c r="L330" s="27"/>
      <c r="M330" s="27"/>
      <c r="N330" s="30"/>
      <c r="O330" s="17"/>
      <c r="P330" s="17"/>
      <c r="Q330" s="27"/>
      <c r="R330" s="28"/>
      <c r="S330" s="28"/>
      <c r="T330" s="137"/>
      <c r="U330" s="138"/>
      <c r="V330" s="135"/>
      <c r="W330" s="135"/>
      <c r="X330" s="137"/>
      <c r="Y330" s="38"/>
      <c r="Z330" s="36"/>
      <c r="AA330" s="36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137"/>
      <c r="AS330" s="25"/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  <c r="BE330" s="25"/>
      <c r="BF330" s="25"/>
      <c r="BG330" s="25"/>
      <c r="BH330" s="25"/>
      <c r="BI330" s="25"/>
      <c r="BJ330" s="25"/>
      <c r="BK330" s="25"/>
      <c r="BL330" s="25"/>
      <c r="BM330" s="25"/>
      <c r="BN330" s="25"/>
      <c r="BO330" s="25"/>
      <c r="BP330" s="25"/>
      <c r="BQ330" s="25"/>
      <c r="BR330" s="25"/>
      <c r="BS330" s="25"/>
      <c r="BT330" s="25"/>
      <c r="BU330" s="25"/>
      <c r="BV330" s="25"/>
      <c r="BW330" s="25"/>
      <c r="BX330" s="25"/>
      <c r="BY330" s="25"/>
      <c r="BZ330" s="25"/>
      <c r="CA330" s="25"/>
      <c r="CB330" s="15"/>
    </row>
    <row r="331">
      <c r="A331" s="18"/>
      <c r="B331" s="15"/>
      <c r="C331" s="15"/>
      <c r="D331" s="15"/>
      <c r="E331" s="30"/>
      <c r="F331" s="15"/>
      <c r="G331" s="15"/>
      <c r="H331" s="15"/>
      <c r="I331" s="15"/>
      <c r="J331" s="136"/>
      <c r="K331" s="32"/>
      <c r="L331" s="27"/>
      <c r="M331" s="27"/>
      <c r="N331" s="30"/>
      <c r="O331" s="17"/>
      <c r="P331" s="17"/>
      <c r="Q331" s="27"/>
      <c r="R331" s="28"/>
      <c r="S331" s="28"/>
      <c r="T331" s="137"/>
      <c r="U331" s="138"/>
      <c r="V331" s="135"/>
      <c r="W331" s="135"/>
      <c r="X331" s="137"/>
      <c r="Y331" s="38"/>
      <c r="Z331" s="36"/>
      <c r="AA331" s="36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/>
      <c r="AR331" s="137"/>
      <c r="AS331" s="25"/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  <c r="BE331" s="25"/>
      <c r="BF331" s="25"/>
      <c r="BG331" s="25"/>
      <c r="BH331" s="25"/>
      <c r="BI331" s="25"/>
      <c r="BJ331" s="25"/>
      <c r="BK331" s="25"/>
      <c r="BL331" s="25"/>
      <c r="BM331" s="25"/>
      <c r="BN331" s="25"/>
      <c r="BO331" s="25"/>
      <c r="BP331" s="25"/>
      <c r="BQ331" s="25"/>
      <c r="BR331" s="25"/>
      <c r="BS331" s="25"/>
      <c r="BT331" s="25"/>
      <c r="BU331" s="25"/>
      <c r="BV331" s="25"/>
      <c r="BW331" s="25"/>
      <c r="BX331" s="25"/>
      <c r="BY331" s="25"/>
      <c r="BZ331" s="25"/>
      <c r="CA331" s="25"/>
      <c r="CB331" s="15"/>
    </row>
    <row r="332">
      <c r="A332" s="18"/>
      <c r="B332" s="15"/>
      <c r="C332" s="15"/>
      <c r="D332" s="15"/>
      <c r="E332" s="30"/>
      <c r="F332" s="15"/>
      <c r="G332" s="15"/>
      <c r="H332" s="15"/>
      <c r="I332" s="15"/>
      <c r="J332" s="136"/>
      <c r="K332" s="32"/>
      <c r="L332" s="27"/>
      <c r="M332" s="27"/>
      <c r="N332" s="30"/>
      <c r="O332" s="17"/>
      <c r="P332" s="17"/>
      <c r="Q332" s="27"/>
      <c r="R332" s="28"/>
      <c r="S332" s="28"/>
      <c r="T332" s="137"/>
      <c r="U332" s="138"/>
      <c r="V332" s="135"/>
      <c r="W332" s="135"/>
      <c r="X332" s="137"/>
      <c r="Y332" s="38"/>
      <c r="Z332" s="36"/>
      <c r="AA332" s="36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/>
      <c r="AR332" s="137"/>
      <c r="AS332" s="25"/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  <c r="BE332" s="25"/>
      <c r="BF332" s="25"/>
      <c r="BG332" s="25"/>
      <c r="BH332" s="25"/>
      <c r="BI332" s="25"/>
      <c r="BJ332" s="25"/>
      <c r="BK332" s="25"/>
      <c r="BL332" s="25"/>
      <c r="BM332" s="25"/>
      <c r="BN332" s="25"/>
      <c r="BO332" s="25"/>
      <c r="BP332" s="25"/>
      <c r="BQ332" s="25"/>
      <c r="BR332" s="25"/>
      <c r="BS332" s="25"/>
      <c r="BT332" s="25"/>
      <c r="BU332" s="25"/>
      <c r="BV332" s="25"/>
      <c r="BW332" s="25"/>
      <c r="BX332" s="25"/>
      <c r="BY332" s="25"/>
      <c r="BZ332" s="25"/>
      <c r="CA332" s="25"/>
      <c r="CB332" s="15"/>
    </row>
    <row r="333">
      <c r="A333" s="18"/>
      <c r="B333" s="15"/>
      <c r="C333" s="15"/>
      <c r="D333" s="15"/>
      <c r="E333" s="30"/>
      <c r="F333" s="15"/>
      <c r="G333" s="15"/>
      <c r="H333" s="15"/>
      <c r="I333" s="15"/>
      <c r="J333" s="136"/>
      <c r="K333" s="32"/>
      <c r="L333" s="27"/>
      <c r="M333" s="27"/>
      <c r="N333" s="30"/>
      <c r="O333" s="17"/>
      <c r="P333" s="17"/>
      <c r="Q333" s="27"/>
      <c r="R333" s="28"/>
      <c r="S333" s="28"/>
      <c r="T333" s="137"/>
      <c r="U333" s="138"/>
      <c r="V333" s="135"/>
      <c r="W333" s="135"/>
      <c r="X333" s="137"/>
      <c r="Y333" s="38"/>
      <c r="Z333" s="36"/>
      <c r="AA333" s="36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137"/>
      <c r="AS333" s="25"/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  <c r="BE333" s="25"/>
      <c r="BF333" s="25"/>
      <c r="BG333" s="25"/>
      <c r="BH333" s="25"/>
      <c r="BI333" s="25"/>
      <c r="BJ333" s="25"/>
      <c r="BK333" s="25"/>
      <c r="BL333" s="25"/>
      <c r="BM333" s="25"/>
      <c r="BN333" s="25"/>
      <c r="BO333" s="25"/>
      <c r="BP333" s="25"/>
      <c r="BQ333" s="25"/>
      <c r="BR333" s="25"/>
      <c r="BS333" s="25"/>
      <c r="BT333" s="25"/>
      <c r="BU333" s="25"/>
      <c r="BV333" s="25"/>
      <c r="BW333" s="25"/>
      <c r="BX333" s="25"/>
      <c r="BY333" s="25"/>
      <c r="BZ333" s="25"/>
      <c r="CA333" s="25"/>
      <c r="CB333" s="15"/>
    </row>
    <row r="334">
      <c r="A334" s="18"/>
      <c r="B334" s="15"/>
      <c r="C334" s="15"/>
      <c r="D334" s="15"/>
      <c r="E334" s="30"/>
      <c r="F334" s="15"/>
      <c r="G334" s="15"/>
      <c r="H334" s="15"/>
      <c r="I334" s="15"/>
      <c r="J334" s="136"/>
      <c r="K334" s="32"/>
      <c r="L334" s="27"/>
      <c r="M334" s="27"/>
      <c r="N334" s="30"/>
      <c r="O334" s="17"/>
      <c r="P334" s="17"/>
      <c r="Q334" s="27"/>
      <c r="R334" s="28"/>
      <c r="S334" s="28"/>
      <c r="T334" s="137"/>
      <c r="U334" s="138"/>
      <c r="V334" s="135"/>
      <c r="W334" s="135"/>
      <c r="X334" s="137"/>
      <c r="Y334" s="38"/>
      <c r="Z334" s="36"/>
      <c r="AA334" s="36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137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  <c r="BN334" s="25"/>
      <c r="BO334" s="25"/>
      <c r="BP334" s="25"/>
      <c r="BQ334" s="25"/>
      <c r="BR334" s="25"/>
      <c r="BS334" s="25"/>
      <c r="BT334" s="25"/>
      <c r="BU334" s="25"/>
      <c r="BV334" s="25"/>
      <c r="BW334" s="25"/>
      <c r="BX334" s="25"/>
      <c r="BY334" s="25"/>
      <c r="BZ334" s="25"/>
      <c r="CA334" s="25"/>
      <c r="CB334" s="15"/>
    </row>
    <row r="335">
      <c r="A335" s="18"/>
      <c r="B335" s="15"/>
      <c r="C335" s="15"/>
      <c r="D335" s="15"/>
      <c r="E335" s="30"/>
      <c r="F335" s="15"/>
      <c r="G335" s="15"/>
      <c r="H335" s="15"/>
      <c r="I335" s="15"/>
      <c r="J335" s="136"/>
      <c r="K335" s="32"/>
      <c r="L335" s="27"/>
      <c r="M335" s="27"/>
      <c r="N335" s="30"/>
      <c r="O335" s="17"/>
      <c r="P335" s="17"/>
      <c r="Q335" s="27"/>
      <c r="R335" s="28"/>
      <c r="S335" s="28"/>
      <c r="T335" s="137"/>
      <c r="U335" s="138"/>
      <c r="V335" s="135"/>
      <c r="W335" s="135"/>
      <c r="X335" s="137"/>
      <c r="Y335" s="38"/>
      <c r="Z335" s="36"/>
      <c r="AA335" s="36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/>
      <c r="AR335" s="137"/>
      <c r="AS335" s="25"/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  <c r="BL335" s="25"/>
      <c r="BM335" s="25"/>
      <c r="BN335" s="25"/>
      <c r="BO335" s="25"/>
      <c r="BP335" s="25"/>
      <c r="BQ335" s="25"/>
      <c r="BR335" s="25"/>
      <c r="BS335" s="25"/>
      <c r="BT335" s="25"/>
      <c r="BU335" s="25"/>
      <c r="BV335" s="25"/>
      <c r="BW335" s="25"/>
      <c r="BX335" s="25"/>
      <c r="BY335" s="25"/>
      <c r="BZ335" s="25"/>
      <c r="CA335" s="25"/>
      <c r="CB335" s="15"/>
    </row>
    <row r="336">
      <c r="A336" s="18"/>
      <c r="B336" s="15"/>
      <c r="C336" s="15"/>
      <c r="D336" s="15"/>
      <c r="E336" s="30"/>
      <c r="F336" s="15"/>
      <c r="G336" s="15"/>
      <c r="H336" s="15"/>
      <c r="I336" s="15"/>
      <c r="J336" s="136"/>
      <c r="K336" s="32"/>
      <c r="L336" s="27"/>
      <c r="M336" s="27"/>
      <c r="N336" s="30"/>
      <c r="O336" s="17"/>
      <c r="P336" s="17"/>
      <c r="Q336" s="27"/>
      <c r="R336" s="28"/>
      <c r="S336" s="28"/>
      <c r="T336" s="137"/>
      <c r="U336" s="138"/>
      <c r="V336" s="135"/>
      <c r="W336" s="135"/>
      <c r="X336" s="137"/>
      <c r="Y336" s="38"/>
      <c r="Z336" s="36"/>
      <c r="AA336" s="36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137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  <c r="BL336" s="25"/>
      <c r="BM336" s="25"/>
      <c r="BN336" s="25"/>
      <c r="BO336" s="25"/>
      <c r="BP336" s="25"/>
      <c r="BQ336" s="25"/>
      <c r="BR336" s="25"/>
      <c r="BS336" s="25"/>
      <c r="BT336" s="25"/>
      <c r="BU336" s="25"/>
      <c r="BV336" s="25"/>
      <c r="BW336" s="25"/>
      <c r="BX336" s="25"/>
      <c r="BY336" s="25"/>
      <c r="BZ336" s="25"/>
      <c r="CA336" s="25"/>
      <c r="CB336" s="15"/>
    </row>
    <row r="337">
      <c r="A337" s="18"/>
      <c r="B337" s="15"/>
      <c r="C337" s="15"/>
      <c r="D337" s="15"/>
      <c r="E337" s="30"/>
      <c r="F337" s="15"/>
      <c r="G337" s="15"/>
      <c r="H337" s="15"/>
      <c r="I337" s="15"/>
      <c r="J337" s="136"/>
      <c r="K337" s="32"/>
      <c r="L337" s="27"/>
      <c r="M337" s="27"/>
      <c r="N337" s="30"/>
      <c r="O337" s="17"/>
      <c r="P337" s="17"/>
      <c r="Q337" s="27"/>
      <c r="R337" s="28"/>
      <c r="S337" s="28"/>
      <c r="T337" s="137"/>
      <c r="U337" s="138"/>
      <c r="V337" s="135"/>
      <c r="W337" s="135"/>
      <c r="X337" s="137"/>
      <c r="Y337" s="38"/>
      <c r="Z337" s="36"/>
      <c r="AA337" s="36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137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  <c r="BN337" s="25"/>
      <c r="BO337" s="25"/>
      <c r="BP337" s="25"/>
      <c r="BQ337" s="25"/>
      <c r="BR337" s="25"/>
      <c r="BS337" s="25"/>
      <c r="BT337" s="25"/>
      <c r="BU337" s="25"/>
      <c r="BV337" s="25"/>
      <c r="BW337" s="25"/>
      <c r="BX337" s="25"/>
      <c r="BY337" s="25"/>
      <c r="BZ337" s="25"/>
      <c r="CA337" s="25"/>
      <c r="CB337" s="15"/>
    </row>
    <row r="338">
      <c r="A338" s="18"/>
      <c r="B338" s="15"/>
      <c r="C338" s="15"/>
      <c r="D338" s="15"/>
      <c r="E338" s="30"/>
      <c r="F338" s="15"/>
      <c r="G338" s="15"/>
      <c r="H338" s="15"/>
      <c r="I338" s="15"/>
      <c r="J338" s="136"/>
      <c r="K338" s="32"/>
      <c r="L338" s="27"/>
      <c r="M338" s="27"/>
      <c r="N338" s="30"/>
      <c r="O338" s="17"/>
      <c r="P338" s="17"/>
      <c r="Q338" s="27"/>
      <c r="R338" s="28"/>
      <c r="S338" s="28"/>
      <c r="T338" s="137"/>
      <c r="U338" s="138"/>
      <c r="V338" s="135"/>
      <c r="W338" s="135"/>
      <c r="X338" s="137"/>
      <c r="Y338" s="38"/>
      <c r="Z338" s="36"/>
      <c r="AA338" s="36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137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  <c r="BN338" s="25"/>
      <c r="BO338" s="25"/>
      <c r="BP338" s="25"/>
      <c r="BQ338" s="25"/>
      <c r="BR338" s="25"/>
      <c r="BS338" s="25"/>
      <c r="BT338" s="25"/>
      <c r="BU338" s="25"/>
      <c r="BV338" s="25"/>
      <c r="BW338" s="25"/>
      <c r="BX338" s="25"/>
      <c r="BY338" s="25"/>
      <c r="BZ338" s="25"/>
      <c r="CA338" s="25"/>
      <c r="CB338" s="15"/>
    </row>
    <row r="339">
      <c r="A339" s="18"/>
      <c r="B339" s="15"/>
      <c r="C339" s="15"/>
      <c r="D339" s="15"/>
      <c r="E339" s="30"/>
      <c r="F339" s="15"/>
      <c r="G339" s="15"/>
      <c r="H339" s="15"/>
      <c r="I339" s="15"/>
      <c r="J339" s="136"/>
      <c r="K339" s="32"/>
      <c r="L339" s="27"/>
      <c r="M339" s="27"/>
      <c r="N339" s="30"/>
      <c r="O339" s="17"/>
      <c r="P339" s="17"/>
      <c r="Q339" s="27"/>
      <c r="R339" s="28"/>
      <c r="S339" s="28"/>
      <c r="T339" s="137"/>
      <c r="U339" s="138"/>
      <c r="V339" s="135"/>
      <c r="W339" s="135"/>
      <c r="X339" s="137"/>
      <c r="Y339" s="38"/>
      <c r="Z339" s="36"/>
      <c r="AA339" s="36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137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  <c r="BN339" s="25"/>
      <c r="BO339" s="25"/>
      <c r="BP339" s="25"/>
      <c r="BQ339" s="25"/>
      <c r="BR339" s="25"/>
      <c r="BS339" s="25"/>
      <c r="BT339" s="25"/>
      <c r="BU339" s="25"/>
      <c r="BV339" s="25"/>
      <c r="BW339" s="25"/>
      <c r="BX339" s="25"/>
      <c r="BY339" s="25"/>
      <c r="BZ339" s="25"/>
      <c r="CA339" s="25"/>
      <c r="CB339" s="15"/>
    </row>
    <row r="340">
      <c r="A340" s="18"/>
      <c r="B340" s="15"/>
      <c r="C340" s="15"/>
      <c r="D340" s="15"/>
      <c r="E340" s="30"/>
      <c r="F340" s="15"/>
      <c r="G340" s="15"/>
      <c r="H340" s="15"/>
      <c r="I340" s="15"/>
      <c r="J340" s="136"/>
      <c r="K340" s="32"/>
      <c r="L340" s="27"/>
      <c r="M340" s="27"/>
      <c r="N340" s="30"/>
      <c r="O340" s="17"/>
      <c r="P340" s="17"/>
      <c r="Q340" s="27"/>
      <c r="R340" s="28"/>
      <c r="S340" s="28"/>
      <c r="T340" s="137"/>
      <c r="U340" s="138"/>
      <c r="V340" s="135"/>
      <c r="W340" s="135"/>
      <c r="X340" s="137"/>
      <c r="Y340" s="38"/>
      <c r="Z340" s="36"/>
      <c r="AA340" s="36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137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  <c r="BN340" s="25"/>
      <c r="BO340" s="25"/>
      <c r="BP340" s="25"/>
      <c r="BQ340" s="25"/>
      <c r="BR340" s="25"/>
      <c r="BS340" s="25"/>
      <c r="BT340" s="25"/>
      <c r="BU340" s="25"/>
      <c r="BV340" s="25"/>
      <c r="BW340" s="25"/>
      <c r="BX340" s="25"/>
      <c r="BY340" s="25"/>
      <c r="BZ340" s="25"/>
      <c r="CA340" s="25"/>
      <c r="CB340" s="15"/>
    </row>
    <row r="341">
      <c r="A341" s="18"/>
      <c r="B341" s="15"/>
      <c r="C341" s="15"/>
      <c r="D341" s="15"/>
      <c r="E341" s="30"/>
      <c r="F341" s="15"/>
      <c r="G341" s="15"/>
      <c r="H341" s="15"/>
      <c r="I341" s="15"/>
      <c r="J341" s="136"/>
      <c r="K341" s="32"/>
      <c r="L341" s="27"/>
      <c r="M341" s="27"/>
      <c r="N341" s="30"/>
      <c r="O341" s="17"/>
      <c r="P341" s="17"/>
      <c r="Q341" s="27"/>
      <c r="R341" s="28"/>
      <c r="S341" s="28"/>
      <c r="T341" s="137"/>
      <c r="U341" s="138"/>
      <c r="V341" s="135"/>
      <c r="W341" s="135"/>
      <c r="X341" s="137"/>
      <c r="Y341" s="38"/>
      <c r="Z341" s="36"/>
      <c r="AA341" s="36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137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  <c r="BN341" s="25"/>
      <c r="BO341" s="25"/>
      <c r="BP341" s="25"/>
      <c r="BQ341" s="25"/>
      <c r="BR341" s="25"/>
      <c r="BS341" s="25"/>
      <c r="BT341" s="25"/>
      <c r="BU341" s="25"/>
      <c r="BV341" s="25"/>
      <c r="BW341" s="25"/>
      <c r="BX341" s="25"/>
      <c r="BY341" s="25"/>
      <c r="BZ341" s="25"/>
      <c r="CA341" s="25"/>
      <c r="CB341" s="15"/>
    </row>
    <row r="342">
      <c r="A342" s="18"/>
      <c r="B342" s="15"/>
      <c r="C342" s="15"/>
      <c r="D342" s="15"/>
      <c r="E342" s="30"/>
      <c r="F342" s="15"/>
      <c r="G342" s="15"/>
      <c r="H342" s="15"/>
      <c r="I342" s="15"/>
      <c r="J342" s="136"/>
      <c r="K342" s="32"/>
      <c r="L342" s="27"/>
      <c r="M342" s="27"/>
      <c r="N342" s="30"/>
      <c r="O342" s="17"/>
      <c r="P342" s="17"/>
      <c r="Q342" s="27"/>
      <c r="R342" s="28"/>
      <c r="S342" s="28"/>
      <c r="T342" s="137"/>
      <c r="U342" s="138"/>
      <c r="V342" s="135"/>
      <c r="W342" s="135"/>
      <c r="X342" s="137"/>
      <c r="Y342" s="38"/>
      <c r="Z342" s="36"/>
      <c r="AA342" s="36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137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  <c r="BN342" s="25"/>
      <c r="BO342" s="25"/>
      <c r="BP342" s="25"/>
      <c r="BQ342" s="25"/>
      <c r="BR342" s="25"/>
      <c r="BS342" s="25"/>
      <c r="BT342" s="25"/>
      <c r="BU342" s="25"/>
      <c r="BV342" s="25"/>
      <c r="BW342" s="25"/>
      <c r="BX342" s="25"/>
      <c r="BY342" s="25"/>
      <c r="BZ342" s="25"/>
      <c r="CA342" s="25"/>
      <c r="CB342" s="15"/>
    </row>
    <row r="343">
      <c r="A343" s="18"/>
      <c r="B343" s="15"/>
      <c r="C343" s="15"/>
      <c r="D343" s="15"/>
      <c r="E343" s="30"/>
      <c r="F343" s="15"/>
      <c r="G343" s="15"/>
      <c r="H343" s="15"/>
      <c r="I343" s="15"/>
      <c r="J343" s="136"/>
      <c r="K343" s="32"/>
      <c r="L343" s="27"/>
      <c r="M343" s="27"/>
      <c r="N343" s="30"/>
      <c r="O343" s="17"/>
      <c r="P343" s="17"/>
      <c r="Q343" s="27"/>
      <c r="R343" s="28"/>
      <c r="S343" s="28"/>
      <c r="T343" s="137"/>
      <c r="U343" s="138"/>
      <c r="V343" s="135"/>
      <c r="W343" s="135"/>
      <c r="X343" s="137"/>
      <c r="Y343" s="38"/>
      <c r="Z343" s="36"/>
      <c r="AA343" s="36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137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  <c r="BN343" s="25"/>
      <c r="BO343" s="25"/>
      <c r="BP343" s="25"/>
      <c r="BQ343" s="25"/>
      <c r="BR343" s="25"/>
      <c r="BS343" s="25"/>
      <c r="BT343" s="25"/>
      <c r="BU343" s="25"/>
      <c r="BV343" s="25"/>
      <c r="BW343" s="25"/>
      <c r="BX343" s="25"/>
      <c r="BY343" s="25"/>
      <c r="BZ343" s="25"/>
      <c r="CA343" s="25"/>
      <c r="CB343" s="15"/>
    </row>
    <row r="344">
      <c r="A344" s="18"/>
      <c r="B344" s="15"/>
      <c r="C344" s="15"/>
      <c r="D344" s="15"/>
      <c r="E344" s="30"/>
      <c r="F344" s="15"/>
      <c r="G344" s="15"/>
      <c r="H344" s="15"/>
      <c r="I344" s="15"/>
      <c r="J344" s="136"/>
      <c r="K344" s="32"/>
      <c r="L344" s="27"/>
      <c r="M344" s="27"/>
      <c r="N344" s="30"/>
      <c r="O344" s="17"/>
      <c r="P344" s="17"/>
      <c r="Q344" s="27"/>
      <c r="R344" s="28"/>
      <c r="S344" s="28"/>
      <c r="T344" s="137"/>
      <c r="U344" s="138"/>
      <c r="V344" s="135"/>
      <c r="W344" s="135"/>
      <c r="X344" s="137"/>
      <c r="Y344" s="38"/>
      <c r="Z344" s="36"/>
      <c r="AA344" s="36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137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  <c r="BN344" s="25"/>
      <c r="BO344" s="25"/>
      <c r="BP344" s="25"/>
      <c r="BQ344" s="25"/>
      <c r="BR344" s="25"/>
      <c r="BS344" s="25"/>
      <c r="BT344" s="25"/>
      <c r="BU344" s="25"/>
      <c r="BV344" s="25"/>
      <c r="BW344" s="25"/>
      <c r="BX344" s="25"/>
      <c r="BY344" s="25"/>
      <c r="BZ344" s="25"/>
      <c r="CA344" s="25"/>
      <c r="CB344" s="15"/>
    </row>
    <row r="345">
      <c r="A345" s="18"/>
      <c r="B345" s="15"/>
      <c r="C345" s="15"/>
      <c r="D345" s="15"/>
      <c r="E345" s="30"/>
      <c r="F345" s="15"/>
      <c r="G345" s="15"/>
      <c r="H345" s="15"/>
      <c r="I345" s="15"/>
      <c r="J345" s="136"/>
      <c r="K345" s="32"/>
      <c r="L345" s="27"/>
      <c r="M345" s="27"/>
      <c r="N345" s="30"/>
      <c r="O345" s="17"/>
      <c r="P345" s="17"/>
      <c r="Q345" s="27"/>
      <c r="R345" s="28"/>
      <c r="S345" s="28"/>
      <c r="T345" s="137"/>
      <c r="U345" s="138"/>
      <c r="V345" s="135"/>
      <c r="W345" s="135"/>
      <c r="X345" s="137"/>
      <c r="Y345" s="38"/>
      <c r="Z345" s="36"/>
      <c r="AA345" s="36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137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/>
      <c r="BR345" s="25"/>
      <c r="BS345" s="25"/>
      <c r="BT345" s="25"/>
      <c r="BU345" s="25"/>
      <c r="BV345" s="25"/>
      <c r="BW345" s="25"/>
      <c r="BX345" s="25"/>
      <c r="BY345" s="25"/>
      <c r="BZ345" s="25"/>
      <c r="CA345" s="25"/>
      <c r="CB345" s="15"/>
    </row>
    <row r="346">
      <c r="A346" s="18"/>
      <c r="B346" s="15"/>
      <c r="C346" s="15"/>
      <c r="D346" s="15"/>
      <c r="E346" s="30"/>
      <c r="F346" s="15"/>
      <c r="G346" s="15"/>
      <c r="H346" s="15"/>
      <c r="I346" s="15"/>
      <c r="J346" s="136"/>
      <c r="K346" s="32"/>
      <c r="L346" s="27"/>
      <c r="M346" s="27"/>
      <c r="N346" s="30"/>
      <c r="O346" s="17"/>
      <c r="P346" s="17"/>
      <c r="Q346" s="27"/>
      <c r="R346" s="28"/>
      <c r="S346" s="28"/>
      <c r="T346" s="137"/>
      <c r="U346" s="138"/>
      <c r="V346" s="135"/>
      <c r="W346" s="135"/>
      <c r="X346" s="137"/>
      <c r="Y346" s="38"/>
      <c r="Z346" s="36"/>
      <c r="AA346" s="36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137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  <c r="BN346" s="25"/>
      <c r="BO346" s="25"/>
      <c r="BP346" s="25"/>
      <c r="BQ346" s="25"/>
      <c r="BR346" s="25"/>
      <c r="BS346" s="25"/>
      <c r="BT346" s="25"/>
      <c r="BU346" s="25"/>
      <c r="BV346" s="25"/>
      <c r="BW346" s="25"/>
      <c r="BX346" s="25"/>
      <c r="BY346" s="25"/>
      <c r="BZ346" s="25"/>
      <c r="CA346" s="25"/>
      <c r="CB346" s="15"/>
    </row>
    <row r="347">
      <c r="A347" s="18"/>
      <c r="B347" s="15"/>
      <c r="C347" s="15"/>
      <c r="D347" s="15"/>
      <c r="E347" s="30"/>
      <c r="F347" s="15"/>
      <c r="G347" s="15"/>
      <c r="H347" s="15"/>
      <c r="I347" s="15"/>
      <c r="J347" s="136"/>
      <c r="K347" s="32"/>
      <c r="L347" s="27"/>
      <c r="M347" s="27"/>
      <c r="N347" s="30"/>
      <c r="O347" s="17"/>
      <c r="P347" s="17"/>
      <c r="Q347" s="27"/>
      <c r="R347" s="28"/>
      <c r="S347" s="28"/>
      <c r="T347" s="137"/>
      <c r="U347" s="138"/>
      <c r="V347" s="135"/>
      <c r="W347" s="135"/>
      <c r="X347" s="137"/>
      <c r="Y347" s="38"/>
      <c r="Z347" s="36"/>
      <c r="AA347" s="36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137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  <c r="BN347" s="25"/>
      <c r="BO347" s="25"/>
      <c r="BP347" s="25"/>
      <c r="BQ347" s="25"/>
      <c r="BR347" s="25"/>
      <c r="BS347" s="25"/>
      <c r="BT347" s="25"/>
      <c r="BU347" s="25"/>
      <c r="BV347" s="25"/>
      <c r="BW347" s="25"/>
      <c r="BX347" s="25"/>
      <c r="BY347" s="25"/>
      <c r="BZ347" s="25"/>
      <c r="CA347" s="25"/>
      <c r="CB347" s="15"/>
    </row>
    <row r="348">
      <c r="A348" s="18"/>
      <c r="B348" s="15"/>
      <c r="C348" s="15"/>
      <c r="D348" s="15"/>
      <c r="E348" s="30"/>
      <c r="F348" s="15"/>
      <c r="G348" s="15"/>
      <c r="H348" s="15"/>
      <c r="I348" s="15"/>
      <c r="J348" s="136"/>
      <c r="K348" s="32"/>
      <c r="L348" s="27"/>
      <c r="M348" s="27"/>
      <c r="N348" s="30"/>
      <c r="O348" s="17"/>
      <c r="P348" s="17"/>
      <c r="Q348" s="27"/>
      <c r="R348" s="28"/>
      <c r="S348" s="28"/>
      <c r="T348" s="137"/>
      <c r="U348" s="138"/>
      <c r="V348" s="135"/>
      <c r="W348" s="135"/>
      <c r="X348" s="137"/>
      <c r="Y348" s="38"/>
      <c r="Z348" s="36"/>
      <c r="AA348" s="36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137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  <c r="BL348" s="25"/>
      <c r="BM348" s="25"/>
      <c r="BN348" s="25"/>
      <c r="BO348" s="25"/>
      <c r="BP348" s="25"/>
      <c r="BQ348" s="25"/>
      <c r="BR348" s="25"/>
      <c r="BS348" s="25"/>
      <c r="BT348" s="25"/>
      <c r="BU348" s="25"/>
      <c r="BV348" s="25"/>
      <c r="BW348" s="25"/>
      <c r="BX348" s="25"/>
      <c r="BY348" s="25"/>
      <c r="BZ348" s="25"/>
      <c r="CA348" s="25"/>
      <c r="CB348" s="15"/>
    </row>
    <row r="349">
      <c r="A349" s="18"/>
      <c r="B349" s="15"/>
      <c r="C349" s="15"/>
      <c r="D349" s="15"/>
      <c r="E349" s="30"/>
      <c r="F349" s="15"/>
      <c r="G349" s="15"/>
      <c r="H349" s="15"/>
      <c r="I349" s="15"/>
      <c r="J349" s="136"/>
      <c r="K349" s="32"/>
      <c r="L349" s="27"/>
      <c r="M349" s="27"/>
      <c r="N349" s="30"/>
      <c r="O349" s="17"/>
      <c r="P349" s="17"/>
      <c r="Q349" s="27"/>
      <c r="R349" s="28"/>
      <c r="S349" s="28"/>
      <c r="T349" s="137"/>
      <c r="U349" s="138"/>
      <c r="V349" s="135"/>
      <c r="W349" s="135"/>
      <c r="X349" s="137"/>
      <c r="Y349" s="38"/>
      <c r="Z349" s="36"/>
      <c r="AA349" s="36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137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/>
      <c r="BR349" s="25"/>
      <c r="BS349" s="25"/>
      <c r="BT349" s="25"/>
      <c r="BU349" s="25"/>
      <c r="BV349" s="25"/>
      <c r="BW349" s="25"/>
      <c r="BX349" s="25"/>
      <c r="BY349" s="25"/>
      <c r="BZ349" s="25"/>
      <c r="CA349" s="25"/>
      <c r="CB349" s="15"/>
    </row>
    <row r="350">
      <c r="A350" s="18"/>
      <c r="B350" s="15"/>
      <c r="C350" s="15"/>
      <c r="D350" s="15"/>
      <c r="E350" s="30"/>
      <c r="F350" s="15"/>
      <c r="G350" s="15"/>
      <c r="H350" s="15"/>
      <c r="I350" s="15"/>
      <c r="J350" s="136"/>
      <c r="K350" s="32"/>
      <c r="L350" s="27"/>
      <c r="M350" s="27"/>
      <c r="N350" s="30"/>
      <c r="O350" s="17"/>
      <c r="P350" s="17"/>
      <c r="Q350" s="27"/>
      <c r="R350" s="28"/>
      <c r="S350" s="28"/>
      <c r="T350" s="137"/>
      <c r="U350" s="138"/>
      <c r="V350" s="135"/>
      <c r="W350" s="135"/>
      <c r="X350" s="137"/>
      <c r="Y350" s="38"/>
      <c r="Z350" s="36"/>
      <c r="AA350" s="36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137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  <c r="BL350" s="25"/>
      <c r="BM350" s="25"/>
      <c r="BN350" s="25"/>
      <c r="BO350" s="25"/>
      <c r="BP350" s="25"/>
      <c r="BQ350" s="25"/>
      <c r="BR350" s="25"/>
      <c r="BS350" s="25"/>
      <c r="BT350" s="25"/>
      <c r="BU350" s="25"/>
      <c r="BV350" s="25"/>
      <c r="BW350" s="25"/>
      <c r="BX350" s="25"/>
      <c r="BY350" s="25"/>
      <c r="BZ350" s="25"/>
      <c r="CA350" s="25"/>
      <c r="CB350" s="15"/>
    </row>
    <row r="351">
      <c r="A351" s="18"/>
      <c r="B351" s="15"/>
      <c r="C351" s="15"/>
      <c r="D351" s="15"/>
      <c r="E351" s="30"/>
      <c r="F351" s="15"/>
      <c r="G351" s="15"/>
      <c r="H351" s="15"/>
      <c r="I351" s="15"/>
      <c r="J351" s="136"/>
      <c r="K351" s="32"/>
      <c r="L351" s="27"/>
      <c r="M351" s="27"/>
      <c r="N351" s="30"/>
      <c r="O351" s="17"/>
      <c r="P351" s="17"/>
      <c r="Q351" s="27"/>
      <c r="R351" s="28"/>
      <c r="S351" s="28"/>
      <c r="T351" s="137"/>
      <c r="U351" s="138"/>
      <c r="V351" s="135"/>
      <c r="W351" s="135"/>
      <c r="X351" s="137"/>
      <c r="Y351" s="38"/>
      <c r="Z351" s="36"/>
      <c r="AA351" s="36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137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  <c r="BW351" s="25"/>
      <c r="BX351" s="25"/>
      <c r="BY351" s="25"/>
      <c r="BZ351" s="25"/>
      <c r="CA351" s="25"/>
      <c r="CB351" s="15"/>
    </row>
    <row r="352">
      <c r="A352" s="18"/>
      <c r="B352" s="15"/>
      <c r="C352" s="15"/>
      <c r="D352" s="15"/>
      <c r="E352" s="30"/>
      <c r="F352" s="15"/>
      <c r="G352" s="15"/>
      <c r="H352" s="15"/>
      <c r="I352" s="15"/>
      <c r="J352" s="136"/>
      <c r="K352" s="32"/>
      <c r="L352" s="27"/>
      <c r="M352" s="27"/>
      <c r="N352" s="30"/>
      <c r="O352" s="17"/>
      <c r="P352" s="17"/>
      <c r="Q352" s="27"/>
      <c r="R352" s="28"/>
      <c r="S352" s="28"/>
      <c r="T352" s="137"/>
      <c r="U352" s="138"/>
      <c r="V352" s="135"/>
      <c r="W352" s="135"/>
      <c r="X352" s="137"/>
      <c r="Y352" s="38"/>
      <c r="Z352" s="36"/>
      <c r="AA352" s="36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137"/>
      <c r="AS352" s="25"/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25"/>
      <c r="CA352" s="25"/>
      <c r="CB352" s="15"/>
    </row>
    <row r="353">
      <c r="A353" s="18"/>
      <c r="B353" s="15"/>
      <c r="C353" s="15"/>
      <c r="D353" s="15"/>
      <c r="E353" s="30"/>
      <c r="F353" s="15"/>
      <c r="G353" s="15"/>
      <c r="H353" s="15"/>
      <c r="I353" s="15"/>
      <c r="J353" s="136"/>
      <c r="K353" s="32"/>
      <c r="L353" s="27"/>
      <c r="M353" s="27"/>
      <c r="N353" s="30"/>
      <c r="O353" s="17"/>
      <c r="P353" s="17"/>
      <c r="Q353" s="27"/>
      <c r="R353" s="28"/>
      <c r="S353" s="28"/>
      <c r="T353" s="137"/>
      <c r="U353" s="138"/>
      <c r="V353" s="135"/>
      <c r="W353" s="135"/>
      <c r="X353" s="137"/>
      <c r="Y353" s="38"/>
      <c r="Z353" s="36"/>
      <c r="AA353" s="36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137"/>
      <c r="AS353" s="25"/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  <c r="BE353" s="25"/>
      <c r="BF353" s="25"/>
      <c r="BG353" s="25"/>
      <c r="BH353" s="25"/>
      <c r="BI353" s="25"/>
      <c r="BJ353" s="25"/>
      <c r="BK353" s="25"/>
      <c r="BL353" s="25"/>
      <c r="BM353" s="25"/>
      <c r="BN353" s="25"/>
      <c r="BO353" s="25"/>
      <c r="BP353" s="25"/>
      <c r="BQ353" s="25"/>
      <c r="BR353" s="25"/>
      <c r="BS353" s="25"/>
      <c r="BT353" s="25"/>
      <c r="BU353" s="25"/>
      <c r="BV353" s="25"/>
      <c r="BW353" s="25"/>
      <c r="BX353" s="25"/>
      <c r="BY353" s="25"/>
      <c r="BZ353" s="25"/>
      <c r="CA353" s="25"/>
      <c r="CB353" s="15"/>
    </row>
    <row r="354">
      <c r="A354" s="18"/>
      <c r="B354" s="15"/>
      <c r="C354" s="15"/>
      <c r="D354" s="15"/>
      <c r="E354" s="30"/>
      <c r="F354" s="15"/>
      <c r="G354" s="15"/>
      <c r="H354" s="15"/>
      <c r="I354" s="15"/>
      <c r="J354" s="136"/>
      <c r="K354" s="32"/>
      <c r="L354" s="27"/>
      <c r="M354" s="27"/>
      <c r="N354" s="30"/>
      <c r="O354" s="17"/>
      <c r="P354" s="17"/>
      <c r="Q354" s="27"/>
      <c r="R354" s="28"/>
      <c r="S354" s="28"/>
      <c r="T354" s="137"/>
      <c r="U354" s="138"/>
      <c r="V354" s="135"/>
      <c r="W354" s="135"/>
      <c r="X354" s="137"/>
      <c r="Y354" s="38"/>
      <c r="Z354" s="36"/>
      <c r="AA354" s="36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137"/>
      <c r="AS354" s="25"/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  <c r="BL354" s="25"/>
      <c r="BM354" s="25"/>
      <c r="BN354" s="25"/>
      <c r="BO354" s="25"/>
      <c r="BP354" s="25"/>
      <c r="BQ354" s="25"/>
      <c r="BR354" s="25"/>
      <c r="BS354" s="25"/>
      <c r="BT354" s="25"/>
      <c r="BU354" s="25"/>
      <c r="BV354" s="25"/>
      <c r="BW354" s="25"/>
      <c r="BX354" s="25"/>
      <c r="BY354" s="25"/>
      <c r="BZ354" s="25"/>
      <c r="CA354" s="25"/>
      <c r="CB354" s="15"/>
    </row>
    <row r="355">
      <c r="A355" s="18"/>
      <c r="B355" s="15"/>
      <c r="C355" s="15"/>
      <c r="D355" s="15"/>
      <c r="E355" s="30"/>
      <c r="F355" s="15"/>
      <c r="G355" s="15"/>
      <c r="H355" s="15"/>
      <c r="I355" s="15"/>
      <c r="J355" s="136"/>
      <c r="K355" s="32"/>
      <c r="L355" s="27"/>
      <c r="M355" s="27"/>
      <c r="N355" s="30"/>
      <c r="O355" s="17"/>
      <c r="P355" s="17"/>
      <c r="Q355" s="27"/>
      <c r="R355" s="28"/>
      <c r="S355" s="28"/>
      <c r="T355" s="137"/>
      <c r="U355" s="138"/>
      <c r="V355" s="135"/>
      <c r="W355" s="135"/>
      <c r="X355" s="137"/>
      <c r="Y355" s="38"/>
      <c r="Z355" s="36"/>
      <c r="AA355" s="36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137"/>
      <c r="AS355" s="25"/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  <c r="BE355" s="25"/>
      <c r="BF355" s="25"/>
      <c r="BG355" s="25"/>
      <c r="BH355" s="25"/>
      <c r="BI355" s="25"/>
      <c r="BJ355" s="25"/>
      <c r="BK355" s="25"/>
      <c r="BL355" s="25"/>
      <c r="BM355" s="25"/>
      <c r="BN355" s="25"/>
      <c r="BO355" s="25"/>
      <c r="BP355" s="25"/>
      <c r="BQ355" s="25"/>
      <c r="BR355" s="25"/>
      <c r="BS355" s="25"/>
      <c r="BT355" s="25"/>
      <c r="BU355" s="25"/>
      <c r="BV355" s="25"/>
      <c r="BW355" s="25"/>
      <c r="BX355" s="25"/>
      <c r="BY355" s="25"/>
      <c r="BZ355" s="25"/>
      <c r="CA355" s="25"/>
      <c r="CB355" s="15"/>
    </row>
    <row r="356">
      <c r="A356" s="18"/>
      <c r="B356" s="15"/>
      <c r="C356" s="15"/>
      <c r="D356" s="15"/>
      <c r="E356" s="30"/>
      <c r="F356" s="15"/>
      <c r="G356" s="15"/>
      <c r="H356" s="15"/>
      <c r="I356" s="15"/>
      <c r="J356" s="136"/>
      <c r="K356" s="32"/>
      <c r="L356" s="27"/>
      <c r="M356" s="27"/>
      <c r="N356" s="30"/>
      <c r="O356" s="17"/>
      <c r="P356" s="17"/>
      <c r="Q356" s="27"/>
      <c r="R356" s="28"/>
      <c r="S356" s="28"/>
      <c r="T356" s="137"/>
      <c r="U356" s="138"/>
      <c r="V356" s="135"/>
      <c r="W356" s="135"/>
      <c r="X356" s="137"/>
      <c r="Y356" s="38"/>
      <c r="Z356" s="36"/>
      <c r="AA356" s="36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137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  <c r="BL356" s="25"/>
      <c r="BM356" s="25"/>
      <c r="BN356" s="25"/>
      <c r="BO356" s="25"/>
      <c r="BP356" s="25"/>
      <c r="BQ356" s="25"/>
      <c r="BR356" s="25"/>
      <c r="BS356" s="25"/>
      <c r="BT356" s="25"/>
      <c r="BU356" s="25"/>
      <c r="BV356" s="25"/>
      <c r="BW356" s="25"/>
      <c r="BX356" s="25"/>
      <c r="BY356" s="25"/>
      <c r="BZ356" s="25"/>
      <c r="CA356" s="25"/>
      <c r="CB356" s="15"/>
    </row>
    <row r="357">
      <c r="A357" s="18"/>
      <c r="B357" s="15"/>
      <c r="C357" s="15"/>
      <c r="D357" s="15"/>
      <c r="E357" s="30"/>
      <c r="F357" s="15"/>
      <c r="G357" s="15"/>
      <c r="H357" s="15"/>
      <c r="I357" s="15"/>
      <c r="J357" s="136"/>
      <c r="K357" s="32"/>
      <c r="L357" s="27"/>
      <c r="M357" s="27"/>
      <c r="N357" s="30"/>
      <c r="O357" s="17"/>
      <c r="P357" s="17"/>
      <c r="Q357" s="27"/>
      <c r="R357" s="28"/>
      <c r="S357" s="28"/>
      <c r="T357" s="137"/>
      <c r="U357" s="138"/>
      <c r="V357" s="135"/>
      <c r="W357" s="135"/>
      <c r="X357" s="137"/>
      <c r="Y357" s="38"/>
      <c r="Z357" s="36"/>
      <c r="AA357" s="36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137"/>
      <c r="AS357" s="25"/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  <c r="BE357" s="25"/>
      <c r="BF357" s="25"/>
      <c r="BG357" s="25"/>
      <c r="BH357" s="25"/>
      <c r="BI357" s="25"/>
      <c r="BJ357" s="25"/>
      <c r="BK357" s="25"/>
      <c r="BL357" s="25"/>
      <c r="BM357" s="25"/>
      <c r="BN357" s="25"/>
      <c r="BO357" s="25"/>
      <c r="BP357" s="25"/>
      <c r="BQ357" s="25"/>
      <c r="BR357" s="25"/>
      <c r="BS357" s="25"/>
      <c r="BT357" s="25"/>
      <c r="BU357" s="25"/>
      <c r="BV357" s="25"/>
      <c r="BW357" s="25"/>
      <c r="BX357" s="25"/>
      <c r="BY357" s="25"/>
      <c r="BZ357" s="25"/>
      <c r="CA357" s="25"/>
      <c r="CB357" s="15"/>
    </row>
    <row r="358">
      <c r="A358" s="18"/>
      <c r="B358" s="15"/>
      <c r="C358" s="15"/>
      <c r="D358" s="15"/>
      <c r="E358" s="30"/>
      <c r="F358" s="15"/>
      <c r="G358" s="15"/>
      <c r="H358" s="15"/>
      <c r="I358" s="15"/>
      <c r="J358" s="136"/>
      <c r="K358" s="32"/>
      <c r="L358" s="27"/>
      <c r="M358" s="27"/>
      <c r="N358" s="30"/>
      <c r="O358" s="17"/>
      <c r="P358" s="17"/>
      <c r="Q358" s="27"/>
      <c r="R358" s="28"/>
      <c r="S358" s="28"/>
      <c r="T358" s="137"/>
      <c r="U358" s="138"/>
      <c r="V358" s="135"/>
      <c r="W358" s="135"/>
      <c r="X358" s="137"/>
      <c r="Y358" s="38"/>
      <c r="Z358" s="36"/>
      <c r="AA358" s="36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137"/>
      <c r="AS358" s="25"/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  <c r="BE358" s="25"/>
      <c r="BF358" s="25"/>
      <c r="BG358" s="25"/>
      <c r="BH358" s="25"/>
      <c r="BI358" s="25"/>
      <c r="BJ358" s="25"/>
      <c r="BK358" s="25"/>
      <c r="BL358" s="25"/>
      <c r="BM358" s="25"/>
      <c r="BN358" s="25"/>
      <c r="BO358" s="25"/>
      <c r="BP358" s="25"/>
      <c r="BQ358" s="25"/>
      <c r="BR358" s="25"/>
      <c r="BS358" s="25"/>
      <c r="BT358" s="25"/>
      <c r="BU358" s="25"/>
      <c r="BV358" s="25"/>
      <c r="BW358" s="25"/>
      <c r="BX358" s="25"/>
      <c r="BY358" s="25"/>
      <c r="BZ358" s="25"/>
      <c r="CA358" s="25"/>
      <c r="CB358" s="15"/>
    </row>
    <row r="359">
      <c r="A359" s="18"/>
      <c r="B359" s="15"/>
      <c r="C359" s="15"/>
      <c r="D359" s="15"/>
      <c r="E359" s="30"/>
      <c r="F359" s="15"/>
      <c r="G359" s="15"/>
      <c r="H359" s="15"/>
      <c r="I359" s="15"/>
      <c r="J359" s="136"/>
      <c r="K359" s="32"/>
      <c r="L359" s="27"/>
      <c r="M359" s="27"/>
      <c r="N359" s="30"/>
      <c r="O359" s="17"/>
      <c r="P359" s="17"/>
      <c r="Q359" s="27"/>
      <c r="R359" s="28"/>
      <c r="S359" s="28"/>
      <c r="T359" s="137"/>
      <c r="U359" s="138"/>
      <c r="V359" s="135"/>
      <c r="W359" s="135"/>
      <c r="X359" s="137"/>
      <c r="Y359" s="38"/>
      <c r="Z359" s="36"/>
      <c r="AA359" s="36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137"/>
      <c r="AS359" s="25"/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  <c r="BL359" s="25"/>
      <c r="BM359" s="25"/>
      <c r="BN359" s="25"/>
      <c r="BO359" s="25"/>
      <c r="BP359" s="25"/>
      <c r="BQ359" s="25"/>
      <c r="BR359" s="25"/>
      <c r="BS359" s="25"/>
      <c r="BT359" s="25"/>
      <c r="BU359" s="25"/>
      <c r="BV359" s="25"/>
      <c r="BW359" s="25"/>
      <c r="BX359" s="25"/>
      <c r="BY359" s="25"/>
      <c r="BZ359" s="25"/>
      <c r="CA359" s="25"/>
      <c r="CB359" s="15"/>
    </row>
    <row r="360">
      <c r="A360" s="18"/>
      <c r="B360" s="15"/>
      <c r="C360" s="15"/>
      <c r="D360" s="15"/>
      <c r="E360" s="30"/>
      <c r="F360" s="15"/>
      <c r="G360" s="15"/>
      <c r="H360" s="15"/>
      <c r="I360" s="15"/>
      <c r="J360" s="136"/>
      <c r="K360" s="32"/>
      <c r="L360" s="27"/>
      <c r="M360" s="27"/>
      <c r="N360" s="30"/>
      <c r="O360" s="17"/>
      <c r="P360" s="17"/>
      <c r="Q360" s="27"/>
      <c r="R360" s="28"/>
      <c r="S360" s="28"/>
      <c r="T360" s="137"/>
      <c r="U360" s="138"/>
      <c r="V360" s="135"/>
      <c r="W360" s="135"/>
      <c r="X360" s="137"/>
      <c r="Y360" s="38"/>
      <c r="Z360" s="36"/>
      <c r="AA360" s="36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137"/>
      <c r="AS360" s="25"/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  <c r="BE360" s="25"/>
      <c r="BF360" s="25"/>
      <c r="BG360" s="25"/>
      <c r="BH360" s="25"/>
      <c r="BI360" s="25"/>
      <c r="BJ360" s="25"/>
      <c r="BK360" s="25"/>
      <c r="BL360" s="25"/>
      <c r="BM360" s="25"/>
      <c r="BN360" s="25"/>
      <c r="BO360" s="25"/>
      <c r="BP360" s="25"/>
      <c r="BQ360" s="25"/>
      <c r="BR360" s="25"/>
      <c r="BS360" s="25"/>
      <c r="BT360" s="25"/>
      <c r="BU360" s="25"/>
      <c r="BV360" s="25"/>
      <c r="BW360" s="25"/>
      <c r="BX360" s="25"/>
      <c r="BY360" s="25"/>
      <c r="BZ360" s="25"/>
      <c r="CA360" s="25"/>
      <c r="CB360" s="15"/>
    </row>
    <row r="361">
      <c r="A361" s="18"/>
      <c r="B361" s="15"/>
      <c r="C361" s="15"/>
      <c r="D361" s="15"/>
      <c r="E361" s="30"/>
      <c r="F361" s="15"/>
      <c r="G361" s="15"/>
      <c r="H361" s="15"/>
      <c r="I361" s="15"/>
      <c r="J361" s="136"/>
      <c r="K361" s="32"/>
      <c r="L361" s="27"/>
      <c r="M361" s="27"/>
      <c r="N361" s="30"/>
      <c r="O361" s="17"/>
      <c r="P361" s="17"/>
      <c r="Q361" s="27"/>
      <c r="R361" s="28"/>
      <c r="S361" s="28"/>
      <c r="T361" s="137"/>
      <c r="U361" s="138"/>
      <c r="V361" s="135"/>
      <c r="W361" s="135"/>
      <c r="X361" s="137"/>
      <c r="Y361" s="38"/>
      <c r="Z361" s="36"/>
      <c r="AA361" s="36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137"/>
      <c r="AS361" s="25"/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  <c r="BE361" s="25"/>
      <c r="BF361" s="25"/>
      <c r="BG361" s="25"/>
      <c r="BH361" s="25"/>
      <c r="BI361" s="25"/>
      <c r="BJ361" s="25"/>
      <c r="BK361" s="25"/>
      <c r="BL361" s="25"/>
      <c r="BM361" s="25"/>
      <c r="BN361" s="25"/>
      <c r="BO361" s="25"/>
      <c r="BP361" s="25"/>
      <c r="BQ361" s="25"/>
      <c r="BR361" s="25"/>
      <c r="BS361" s="25"/>
      <c r="BT361" s="25"/>
      <c r="BU361" s="25"/>
      <c r="BV361" s="25"/>
      <c r="BW361" s="25"/>
      <c r="BX361" s="25"/>
      <c r="BY361" s="25"/>
      <c r="BZ361" s="25"/>
      <c r="CA361" s="25"/>
      <c r="CB361" s="15"/>
    </row>
    <row r="362">
      <c r="A362" s="18"/>
      <c r="B362" s="15"/>
      <c r="C362" s="15"/>
      <c r="D362" s="15"/>
      <c r="E362" s="30"/>
      <c r="F362" s="15"/>
      <c r="G362" s="15"/>
      <c r="H362" s="15"/>
      <c r="I362" s="15"/>
      <c r="J362" s="136"/>
      <c r="K362" s="32"/>
      <c r="L362" s="27"/>
      <c r="M362" s="27"/>
      <c r="N362" s="30"/>
      <c r="O362" s="17"/>
      <c r="P362" s="17"/>
      <c r="Q362" s="27"/>
      <c r="R362" s="28"/>
      <c r="S362" s="28"/>
      <c r="T362" s="137"/>
      <c r="U362" s="138"/>
      <c r="V362" s="135"/>
      <c r="W362" s="135"/>
      <c r="X362" s="137"/>
      <c r="Y362" s="38"/>
      <c r="Z362" s="36"/>
      <c r="AA362" s="36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137"/>
      <c r="AS362" s="25"/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  <c r="BE362" s="25"/>
      <c r="BF362" s="25"/>
      <c r="BG362" s="25"/>
      <c r="BH362" s="25"/>
      <c r="BI362" s="25"/>
      <c r="BJ362" s="25"/>
      <c r="BK362" s="25"/>
      <c r="BL362" s="25"/>
      <c r="BM362" s="25"/>
      <c r="BN362" s="25"/>
      <c r="BO362" s="25"/>
      <c r="BP362" s="25"/>
      <c r="BQ362" s="25"/>
      <c r="BR362" s="25"/>
      <c r="BS362" s="25"/>
      <c r="BT362" s="25"/>
      <c r="BU362" s="25"/>
      <c r="BV362" s="25"/>
      <c r="BW362" s="25"/>
      <c r="BX362" s="25"/>
      <c r="BY362" s="25"/>
      <c r="BZ362" s="25"/>
      <c r="CA362" s="25"/>
      <c r="CB362" s="15"/>
    </row>
    <row r="363">
      <c r="A363" s="18"/>
      <c r="B363" s="15"/>
      <c r="C363" s="15"/>
      <c r="D363" s="15"/>
      <c r="E363" s="30"/>
      <c r="F363" s="15"/>
      <c r="G363" s="15"/>
      <c r="H363" s="15"/>
      <c r="I363" s="15"/>
      <c r="J363" s="136"/>
      <c r="K363" s="32"/>
      <c r="L363" s="27"/>
      <c r="M363" s="27"/>
      <c r="N363" s="30"/>
      <c r="O363" s="17"/>
      <c r="P363" s="17"/>
      <c r="Q363" s="27"/>
      <c r="R363" s="28"/>
      <c r="S363" s="28"/>
      <c r="T363" s="137"/>
      <c r="U363" s="138"/>
      <c r="V363" s="135"/>
      <c r="W363" s="135"/>
      <c r="X363" s="137"/>
      <c r="Y363" s="38"/>
      <c r="Z363" s="36"/>
      <c r="AA363" s="36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137"/>
      <c r="AS363" s="25"/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  <c r="BE363" s="25"/>
      <c r="BF363" s="25"/>
      <c r="BG363" s="25"/>
      <c r="BH363" s="25"/>
      <c r="BI363" s="25"/>
      <c r="BJ363" s="25"/>
      <c r="BK363" s="25"/>
      <c r="BL363" s="25"/>
      <c r="BM363" s="25"/>
      <c r="BN363" s="25"/>
      <c r="BO363" s="25"/>
      <c r="BP363" s="25"/>
      <c r="BQ363" s="25"/>
      <c r="BR363" s="25"/>
      <c r="BS363" s="25"/>
      <c r="BT363" s="25"/>
      <c r="BU363" s="25"/>
      <c r="BV363" s="25"/>
      <c r="BW363" s="25"/>
      <c r="BX363" s="25"/>
      <c r="BY363" s="25"/>
      <c r="BZ363" s="25"/>
      <c r="CA363" s="25"/>
      <c r="CB363" s="15"/>
    </row>
    <row r="364">
      <c r="A364" s="18"/>
      <c r="B364" s="15"/>
      <c r="C364" s="15"/>
      <c r="D364" s="15"/>
      <c r="E364" s="30"/>
      <c r="F364" s="15"/>
      <c r="G364" s="15"/>
      <c r="H364" s="15"/>
      <c r="I364" s="15"/>
      <c r="J364" s="136"/>
      <c r="K364" s="32"/>
      <c r="L364" s="27"/>
      <c r="M364" s="27"/>
      <c r="N364" s="30"/>
      <c r="O364" s="17"/>
      <c r="P364" s="17"/>
      <c r="Q364" s="27"/>
      <c r="R364" s="28"/>
      <c r="S364" s="28"/>
      <c r="T364" s="137"/>
      <c r="U364" s="138"/>
      <c r="V364" s="135"/>
      <c r="W364" s="135"/>
      <c r="X364" s="137"/>
      <c r="Y364" s="38"/>
      <c r="Z364" s="36"/>
      <c r="AA364" s="36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137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  <c r="BL364" s="25"/>
      <c r="BM364" s="25"/>
      <c r="BN364" s="25"/>
      <c r="BO364" s="25"/>
      <c r="BP364" s="25"/>
      <c r="BQ364" s="25"/>
      <c r="BR364" s="25"/>
      <c r="BS364" s="25"/>
      <c r="BT364" s="25"/>
      <c r="BU364" s="25"/>
      <c r="BV364" s="25"/>
      <c r="BW364" s="25"/>
      <c r="BX364" s="25"/>
      <c r="BY364" s="25"/>
      <c r="BZ364" s="25"/>
      <c r="CA364" s="25"/>
      <c r="CB364" s="15"/>
    </row>
    <row r="365">
      <c r="A365" s="18"/>
      <c r="B365" s="15"/>
      <c r="C365" s="15"/>
      <c r="D365" s="15"/>
      <c r="E365" s="30"/>
      <c r="F365" s="15"/>
      <c r="G365" s="15"/>
      <c r="H365" s="15"/>
      <c r="I365" s="15"/>
      <c r="J365" s="136"/>
      <c r="K365" s="32"/>
      <c r="L365" s="27"/>
      <c r="M365" s="27"/>
      <c r="N365" s="30"/>
      <c r="O365" s="17"/>
      <c r="P365" s="17"/>
      <c r="Q365" s="27"/>
      <c r="R365" s="28"/>
      <c r="S365" s="28"/>
      <c r="T365" s="137"/>
      <c r="U365" s="138"/>
      <c r="V365" s="135"/>
      <c r="W365" s="135"/>
      <c r="X365" s="137"/>
      <c r="Y365" s="38"/>
      <c r="Z365" s="36"/>
      <c r="AA365" s="36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137"/>
      <c r="AS365" s="25"/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  <c r="BE365" s="25"/>
      <c r="BF365" s="25"/>
      <c r="BG365" s="25"/>
      <c r="BH365" s="25"/>
      <c r="BI365" s="25"/>
      <c r="BJ365" s="25"/>
      <c r="BK365" s="25"/>
      <c r="BL365" s="25"/>
      <c r="BM365" s="25"/>
      <c r="BN365" s="25"/>
      <c r="BO365" s="25"/>
      <c r="BP365" s="25"/>
      <c r="BQ365" s="25"/>
      <c r="BR365" s="25"/>
      <c r="BS365" s="25"/>
      <c r="BT365" s="25"/>
      <c r="BU365" s="25"/>
      <c r="BV365" s="25"/>
      <c r="BW365" s="25"/>
      <c r="BX365" s="25"/>
      <c r="BY365" s="25"/>
      <c r="BZ365" s="25"/>
      <c r="CA365" s="25"/>
      <c r="CB365" s="15"/>
    </row>
    <row r="366">
      <c r="A366" s="18"/>
      <c r="B366" s="15"/>
      <c r="C366" s="15"/>
      <c r="D366" s="15"/>
      <c r="E366" s="30"/>
      <c r="F366" s="15"/>
      <c r="G366" s="15"/>
      <c r="H366" s="15"/>
      <c r="I366" s="15"/>
      <c r="J366" s="136"/>
      <c r="K366" s="32"/>
      <c r="L366" s="27"/>
      <c r="M366" s="27"/>
      <c r="N366" s="30"/>
      <c r="O366" s="17"/>
      <c r="P366" s="17"/>
      <c r="Q366" s="27"/>
      <c r="R366" s="28"/>
      <c r="S366" s="28"/>
      <c r="T366" s="137"/>
      <c r="U366" s="138"/>
      <c r="V366" s="135"/>
      <c r="W366" s="135"/>
      <c r="X366" s="137"/>
      <c r="Y366" s="38"/>
      <c r="Z366" s="36"/>
      <c r="AA366" s="36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137"/>
      <c r="AS366" s="25"/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  <c r="BE366" s="25"/>
      <c r="BF366" s="25"/>
      <c r="BG366" s="25"/>
      <c r="BH366" s="25"/>
      <c r="BI366" s="25"/>
      <c r="BJ366" s="25"/>
      <c r="BK366" s="25"/>
      <c r="BL366" s="25"/>
      <c r="BM366" s="25"/>
      <c r="BN366" s="25"/>
      <c r="BO366" s="25"/>
      <c r="BP366" s="25"/>
      <c r="BQ366" s="25"/>
      <c r="BR366" s="25"/>
      <c r="BS366" s="25"/>
      <c r="BT366" s="25"/>
      <c r="BU366" s="25"/>
      <c r="BV366" s="25"/>
      <c r="BW366" s="25"/>
      <c r="BX366" s="25"/>
      <c r="BY366" s="25"/>
      <c r="BZ366" s="25"/>
      <c r="CA366" s="25"/>
      <c r="CB366" s="15"/>
    </row>
    <row r="367">
      <c r="A367" s="18"/>
      <c r="B367" s="15"/>
      <c r="C367" s="15"/>
      <c r="D367" s="15"/>
      <c r="E367" s="30"/>
      <c r="F367" s="15"/>
      <c r="G367" s="15"/>
      <c r="H367" s="15"/>
      <c r="I367" s="15"/>
      <c r="J367" s="136"/>
      <c r="K367" s="32"/>
      <c r="L367" s="27"/>
      <c r="M367" s="27"/>
      <c r="N367" s="30"/>
      <c r="O367" s="17"/>
      <c r="P367" s="17"/>
      <c r="Q367" s="27"/>
      <c r="R367" s="28"/>
      <c r="S367" s="28"/>
      <c r="T367" s="137"/>
      <c r="U367" s="138"/>
      <c r="V367" s="135"/>
      <c r="W367" s="135"/>
      <c r="X367" s="137"/>
      <c r="Y367" s="38"/>
      <c r="Z367" s="36"/>
      <c r="AA367" s="36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137"/>
      <c r="AS367" s="25"/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  <c r="BE367" s="25"/>
      <c r="BF367" s="25"/>
      <c r="BG367" s="25"/>
      <c r="BH367" s="25"/>
      <c r="BI367" s="25"/>
      <c r="BJ367" s="25"/>
      <c r="BK367" s="25"/>
      <c r="BL367" s="25"/>
      <c r="BM367" s="25"/>
      <c r="BN367" s="25"/>
      <c r="BO367" s="25"/>
      <c r="BP367" s="25"/>
      <c r="BQ367" s="25"/>
      <c r="BR367" s="25"/>
      <c r="BS367" s="25"/>
      <c r="BT367" s="25"/>
      <c r="BU367" s="25"/>
      <c r="BV367" s="25"/>
      <c r="BW367" s="25"/>
      <c r="BX367" s="25"/>
      <c r="BY367" s="25"/>
      <c r="BZ367" s="25"/>
      <c r="CA367" s="25"/>
      <c r="CB367" s="15"/>
    </row>
    <row r="368">
      <c r="A368" s="18"/>
      <c r="B368" s="15"/>
      <c r="C368" s="15"/>
      <c r="D368" s="15"/>
      <c r="E368" s="30"/>
      <c r="F368" s="15"/>
      <c r="G368" s="15"/>
      <c r="H368" s="15"/>
      <c r="I368" s="15"/>
      <c r="J368" s="136"/>
      <c r="K368" s="32"/>
      <c r="L368" s="27"/>
      <c r="M368" s="27"/>
      <c r="N368" s="30"/>
      <c r="O368" s="17"/>
      <c r="P368" s="17"/>
      <c r="Q368" s="27"/>
      <c r="R368" s="28"/>
      <c r="S368" s="28"/>
      <c r="T368" s="137"/>
      <c r="U368" s="138"/>
      <c r="V368" s="135"/>
      <c r="W368" s="135"/>
      <c r="X368" s="137"/>
      <c r="Y368" s="38"/>
      <c r="Z368" s="36"/>
      <c r="AA368" s="36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137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5"/>
      <c r="BH368" s="25"/>
      <c r="BI368" s="25"/>
      <c r="BJ368" s="25"/>
      <c r="BK368" s="25"/>
      <c r="BL368" s="25"/>
      <c r="BM368" s="25"/>
      <c r="BN368" s="25"/>
      <c r="BO368" s="25"/>
      <c r="BP368" s="25"/>
      <c r="BQ368" s="25"/>
      <c r="BR368" s="25"/>
      <c r="BS368" s="25"/>
      <c r="BT368" s="25"/>
      <c r="BU368" s="25"/>
      <c r="BV368" s="25"/>
      <c r="BW368" s="25"/>
      <c r="BX368" s="25"/>
      <c r="BY368" s="25"/>
      <c r="BZ368" s="25"/>
      <c r="CA368" s="25"/>
      <c r="CB368" s="15"/>
    </row>
    <row r="369">
      <c r="A369" s="18"/>
      <c r="B369" s="15"/>
      <c r="C369" s="15"/>
      <c r="D369" s="15"/>
      <c r="E369" s="30"/>
      <c r="F369" s="15"/>
      <c r="G369" s="15"/>
      <c r="H369" s="15"/>
      <c r="I369" s="15"/>
      <c r="J369" s="136"/>
      <c r="K369" s="32"/>
      <c r="L369" s="27"/>
      <c r="M369" s="27"/>
      <c r="N369" s="30"/>
      <c r="O369" s="17"/>
      <c r="P369" s="17"/>
      <c r="Q369" s="27"/>
      <c r="R369" s="28"/>
      <c r="S369" s="28"/>
      <c r="T369" s="137"/>
      <c r="U369" s="138"/>
      <c r="V369" s="135"/>
      <c r="W369" s="135"/>
      <c r="X369" s="137"/>
      <c r="Y369" s="38"/>
      <c r="Z369" s="36"/>
      <c r="AA369" s="36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137"/>
      <c r="AS369" s="25"/>
      <c r="AT369" s="25"/>
      <c r="AU369" s="25"/>
      <c r="AV369" s="25"/>
      <c r="AW369" s="25"/>
      <c r="AX369" s="25"/>
      <c r="AY369" s="25"/>
      <c r="AZ369" s="25"/>
      <c r="BA369" s="25"/>
      <c r="BB369" s="25"/>
      <c r="BC369" s="25"/>
      <c r="BD369" s="25"/>
      <c r="BE369" s="25"/>
      <c r="BF369" s="25"/>
      <c r="BG369" s="25"/>
      <c r="BH369" s="25"/>
      <c r="BI369" s="25"/>
      <c r="BJ369" s="25"/>
      <c r="BK369" s="25"/>
      <c r="BL369" s="25"/>
      <c r="BM369" s="25"/>
      <c r="BN369" s="25"/>
      <c r="BO369" s="25"/>
      <c r="BP369" s="25"/>
      <c r="BQ369" s="25"/>
      <c r="BR369" s="25"/>
      <c r="BS369" s="25"/>
      <c r="BT369" s="25"/>
      <c r="BU369" s="25"/>
      <c r="BV369" s="25"/>
      <c r="BW369" s="25"/>
      <c r="BX369" s="25"/>
      <c r="BY369" s="25"/>
      <c r="BZ369" s="25"/>
      <c r="CA369" s="25"/>
      <c r="CB369" s="15"/>
    </row>
    <row r="370">
      <c r="A370" s="18"/>
      <c r="B370" s="15"/>
      <c r="C370" s="15"/>
      <c r="D370" s="15"/>
      <c r="E370" s="30"/>
      <c r="F370" s="15"/>
      <c r="G370" s="15"/>
      <c r="H370" s="15"/>
      <c r="I370" s="15"/>
      <c r="J370" s="136"/>
      <c r="K370" s="32"/>
      <c r="L370" s="27"/>
      <c r="M370" s="27"/>
      <c r="N370" s="30"/>
      <c r="O370" s="17"/>
      <c r="P370" s="17"/>
      <c r="Q370" s="27"/>
      <c r="R370" s="28"/>
      <c r="S370" s="28"/>
      <c r="T370" s="137"/>
      <c r="U370" s="138"/>
      <c r="V370" s="135"/>
      <c r="W370" s="135"/>
      <c r="X370" s="137"/>
      <c r="Y370" s="38"/>
      <c r="Z370" s="36"/>
      <c r="AA370" s="36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137"/>
      <c r="AS370" s="25"/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  <c r="BE370" s="25"/>
      <c r="BF370" s="25"/>
      <c r="BG370" s="25"/>
      <c r="BH370" s="25"/>
      <c r="BI370" s="25"/>
      <c r="BJ370" s="25"/>
      <c r="BK370" s="25"/>
      <c r="BL370" s="25"/>
      <c r="BM370" s="25"/>
      <c r="BN370" s="25"/>
      <c r="BO370" s="25"/>
      <c r="BP370" s="25"/>
      <c r="BQ370" s="25"/>
      <c r="BR370" s="25"/>
      <c r="BS370" s="25"/>
      <c r="BT370" s="25"/>
      <c r="BU370" s="25"/>
      <c r="BV370" s="25"/>
      <c r="BW370" s="25"/>
      <c r="BX370" s="25"/>
      <c r="BY370" s="25"/>
      <c r="BZ370" s="25"/>
      <c r="CA370" s="25"/>
      <c r="CB370" s="15"/>
    </row>
    <row r="371">
      <c r="A371" s="18"/>
      <c r="B371" s="15"/>
      <c r="C371" s="15"/>
      <c r="D371" s="15"/>
      <c r="E371" s="30"/>
      <c r="F371" s="15"/>
      <c r="G371" s="15"/>
      <c r="H371" s="15"/>
      <c r="I371" s="15"/>
      <c r="J371" s="136"/>
      <c r="K371" s="32"/>
      <c r="L371" s="27"/>
      <c r="M371" s="27"/>
      <c r="N371" s="30"/>
      <c r="O371" s="17"/>
      <c r="P371" s="17"/>
      <c r="Q371" s="27"/>
      <c r="R371" s="28"/>
      <c r="S371" s="28"/>
      <c r="T371" s="137"/>
      <c r="U371" s="138"/>
      <c r="V371" s="135"/>
      <c r="W371" s="135"/>
      <c r="X371" s="137"/>
      <c r="Y371" s="38"/>
      <c r="Z371" s="36"/>
      <c r="AA371" s="36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137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  <c r="BL371" s="25"/>
      <c r="BM371" s="25"/>
      <c r="BN371" s="25"/>
      <c r="BO371" s="25"/>
      <c r="BP371" s="25"/>
      <c r="BQ371" s="25"/>
      <c r="BR371" s="25"/>
      <c r="BS371" s="25"/>
      <c r="BT371" s="25"/>
      <c r="BU371" s="25"/>
      <c r="BV371" s="25"/>
      <c r="BW371" s="25"/>
      <c r="BX371" s="25"/>
      <c r="BY371" s="25"/>
      <c r="BZ371" s="25"/>
      <c r="CA371" s="25"/>
      <c r="CB371" s="15"/>
    </row>
    <row r="372">
      <c r="A372" s="18"/>
      <c r="B372" s="15"/>
      <c r="C372" s="15"/>
      <c r="D372" s="15"/>
      <c r="E372" s="30"/>
      <c r="F372" s="15"/>
      <c r="G372" s="15"/>
      <c r="H372" s="15"/>
      <c r="I372" s="15"/>
      <c r="J372" s="136"/>
      <c r="K372" s="32"/>
      <c r="L372" s="27"/>
      <c r="M372" s="27"/>
      <c r="N372" s="30"/>
      <c r="O372" s="17"/>
      <c r="P372" s="17"/>
      <c r="Q372" s="27"/>
      <c r="R372" s="28"/>
      <c r="S372" s="28"/>
      <c r="T372" s="137"/>
      <c r="U372" s="138"/>
      <c r="V372" s="135"/>
      <c r="W372" s="135"/>
      <c r="X372" s="137"/>
      <c r="Y372" s="38"/>
      <c r="Z372" s="36"/>
      <c r="AA372" s="36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137"/>
      <c r="AS372" s="25"/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  <c r="BE372" s="25"/>
      <c r="BF372" s="25"/>
      <c r="BG372" s="25"/>
      <c r="BH372" s="25"/>
      <c r="BI372" s="25"/>
      <c r="BJ372" s="25"/>
      <c r="BK372" s="25"/>
      <c r="BL372" s="25"/>
      <c r="BM372" s="25"/>
      <c r="BN372" s="25"/>
      <c r="BO372" s="25"/>
      <c r="BP372" s="25"/>
      <c r="BQ372" s="25"/>
      <c r="BR372" s="25"/>
      <c r="BS372" s="25"/>
      <c r="BT372" s="25"/>
      <c r="BU372" s="25"/>
      <c r="BV372" s="25"/>
      <c r="BW372" s="25"/>
      <c r="BX372" s="25"/>
      <c r="BY372" s="25"/>
      <c r="BZ372" s="25"/>
      <c r="CA372" s="25"/>
      <c r="CB372" s="15"/>
    </row>
    <row r="373">
      <c r="A373" s="18"/>
      <c r="B373" s="15"/>
      <c r="C373" s="15"/>
      <c r="D373" s="15"/>
      <c r="E373" s="30"/>
      <c r="F373" s="15"/>
      <c r="G373" s="15"/>
      <c r="H373" s="15"/>
      <c r="I373" s="15"/>
      <c r="J373" s="136"/>
      <c r="K373" s="32"/>
      <c r="L373" s="27"/>
      <c r="M373" s="27"/>
      <c r="N373" s="30"/>
      <c r="O373" s="17"/>
      <c r="P373" s="17"/>
      <c r="Q373" s="27"/>
      <c r="R373" s="28"/>
      <c r="S373" s="28"/>
      <c r="T373" s="137"/>
      <c r="U373" s="138"/>
      <c r="V373" s="135"/>
      <c r="W373" s="135"/>
      <c r="X373" s="137"/>
      <c r="Y373" s="38"/>
      <c r="Z373" s="36"/>
      <c r="AA373" s="36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137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  <c r="BL373" s="25"/>
      <c r="BM373" s="25"/>
      <c r="BN373" s="25"/>
      <c r="BO373" s="25"/>
      <c r="BP373" s="25"/>
      <c r="BQ373" s="25"/>
      <c r="BR373" s="25"/>
      <c r="BS373" s="25"/>
      <c r="BT373" s="25"/>
      <c r="BU373" s="25"/>
      <c r="BV373" s="25"/>
      <c r="BW373" s="25"/>
      <c r="BX373" s="25"/>
      <c r="BY373" s="25"/>
      <c r="BZ373" s="25"/>
      <c r="CA373" s="25"/>
      <c r="CB373" s="15"/>
    </row>
    <row r="374">
      <c r="A374" s="18"/>
      <c r="B374" s="15"/>
      <c r="C374" s="15"/>
      <c r="D374" s="15"/>
      <c r="E374" s="30"/>
      <c r="F374" s="15"/>
      <c r="G374" s="15"/>
      <c r="H374" s="15"/>
      <c r="I374" s="15"/>
      <c r="J374" s="136"/>
      <c r="K374" s="32"/>
      <c r="L374" s="27"/>
      <c r="M374" s="27"/>
      <c r="N374" s="30"/>
      <c r="O374" s="17"/>
      <c r="P374" s="17"/>
      <c r="Q374" s="27"/>
      <c r="R374" s="28"/>
      <c r="S374" s="28"/>
      <c r="T374" s="137"/>
      <c r="U374" s="138"/>
      <c r="V374" s="135"/>
      <c r="W374" s="135"/>
      <c r="X374" s="137"/>
      <c r="Y374" s="38"/>
      <c r="Z374" s="36"/>
      <c r="AA374" s="36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137"/>
      <c r="AS374" s="25"/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  <c r="BE374" s="25"/>
      <c r="BF374" s="25"/>
      <c r="BG374" s="25"/>
      <c r="BH374" s="25"/>
      <c r="BI374" s="25"/>
      <c r="BJ374" s="25"/>
      <c r="BK374" s="25"/>
      <c r="BL374" s="25"/>
      <c r="BM374" s="25"/>
      <c r="BN374" s="25"/>
      <c r="BO374" s="25"/>
      <c r="BP374" s="25"/>
      <c r="BQ374" s="25"/>
      <c r="BR374" s="25"/>
      <c r="BS374" s="25"/>
      <c r="BT374" s="25"/>
      <c r="BU374" s="25"/>
      <c r="BV374" s="25"/>
      <c r="BW374" s="25"/>
      <c r="BX374" s="25"/>
      <c r="BY374" s="25"/>
      <c r="BZ374" s="25"/>
      <c r="CA374" s="25"/>
      <c r="CB374" s="15"/>
    </row>
    <row r="375">
      <c r="A375" s="18"/>
      <c r="B375" s="15"/>
      <c r="C375" s="15"/>
      <c r="D375" s="15"/>
      <c r="E375" s="30"/>
      <c r="F375" s="15"/>
      <c r="G375" s="15"/>
      <c r="H375" s="15"/>
      <c r="I375" s="15"/>
      <c r="J375" s="136"/>
      <c r="K375" s="32"/>
      <c r="L375" s="27"/>
      <c r="M375" s="27"/>
      <c r="N375" s="30"/>
      <c r="O375" s="17"/>
      <c r="P375" s="17"/>
      <c r="Q375" s="27"/>
      <c r="R375" s="28"/>
      <c r="S375" s="28"/>
      <c r="T375" s="137"/>
      <c r="U375" s="138"/>
      <c r="V375" s="135"/>
      <c r="W375" s="135"/>
      <c r="X375" s="137"/>
      <c r="Y375" s="38"/>
      <c r="Z375" s="36"/>
      <c r="AA375" s="36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137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  <c r="BL375" s="25"/>
      <c r="BM375" s="25"/>
      <c r="BN375" s="25"/>
      <c r="BO375" s="25"/>
      <c r="BP375" s="25"/>
      <c r="BQ375" s="25"/>
      <c r="BR375" s="25"/>
      <c r="BS375" s="25"/>
      <c r="BT375" s="25"/>
      <c r="BU375" s="25"/>
      <c r="BV375" s="25"/>
      <c r="BW375" s="25"/>
      <c r="BX375" s="25"/>
      <c r="BY375" s="25"/>
      <c r="BZ375" s="25"/>
      <c r="CA375" s="25"/>
      <c r="CB375" s="15"/>
    </row>
    <row r="376">
      <c r="A376" s="18"/>
      <c r="B376" s="15"/>
      <c r="C376" s="15"/>
      <c r="D376" s="15"/>
      <c r="E376" s="30"/>
      <c r="F376" s="15"/>
      <c r="G376" s="15"/>
      <c r="H376" s="15"/>
      <c r="I376" s="15"/>
      <c r="J376" s="136"/>
      <c r="K376" s="32"/>
      <c r="L376" s="27"/>
      <c r="M376" s="27"/>
      <c r="N376" s="30"/>
      <c r="O376" s="17"/>
      <c r="P376" s="17"/>
      <c r="Q376" s="27"/>
      <c r="R376" s="28"/>
      <c r="S376" s="28"/>
      <c r="T376" s="137"/>
      <c r="U376" s="138"/>
      <c r="V376" s="135"/>
      <c r="W376" s="135"/>
      <c r="X376" s="137"/>
      <c r="Y376" s="38"/>
      <c r="Z376" s="36"/>
      <c r="AA376" s="36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137"/>
      <c r="AS376" s="25"/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  <c r="BE376" s="25"/>
      <c r="BF376" s="25"/>
      <c r="BG376" s="25"/>
      <c r="BH376" s="25"/>
      <c r="BI376" s="25"/>
      <c r="BJ376" s="25"/>
      <c r="BK376" s="25"/>
      <c r="BL376" s="25"/>
      <c r="BM376" s="25"/>
      <c r="BN376" s="25"/>
      <c r="BO376" s="25"/>
      <c r="BP376" s="25"/>
      <c r="BQ376" s="25"/>
      <c r="BR376" s="25"/>
      <c r="BS376" s="25"/>
      <c r="BT376" s="25"/>
      <c r="BU376" s="25"/>
      <c r="BV376" s="25"/>
      <c r="BW376" s="25"/>
      <c r="BX376" s="25"/>
      <c r="BY376" s="25"/>
      <c r="BZ376" s="25"/>
      <c r="CA376" s="25"/>
      <c r="CB376" s="15"/>
    </row>
    <row r="377">
      <c r="A377" s="18"/>
      <c r="B377" s="15"/>
      <c r="C377" s="15"/>
      <c r="D377" s="15"/>
      <c r="E377" s="30"/>
      <c r="F377" s="15"/>
      <c r="G377" s="15"/>
      <c r="H377" s="15"/>
      <c r="I377" s="15"/>
      <c r="J377" s="136"/>
      <c r="K377" s="32"/>
      <c r="L377" s="27"/>
      <c r="M377" s="27"/>
      <c r="N377" s="30"/>
      <c r="O377" s="17"/>
      <c r="P377" s="17"/>
      <c r="Q377" s="27"/>
      <c r="R377" s="28"/>
      <c r="S377" s="28"/>
      <c r="T377" s="137"/>
      <c r="U377" s="138"/>
      <c r="V377" s="135"/>
      <c r="W377" s="135"/>
      <c r="X377" s="137"/>
      <c r="Y377" s="38"/>
      <c r="Z377" s="36"/>
      <c r="AA377" s="36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137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/>
      <c r="BN377" s="25"/>
      <c r="BO377" s="25"/>
      <c r="BP377" s="25"/>
      <c r="BQ377" s="25"/>
      <c r="BR377" s="25"/>
      <c r="BS377" s="25"/>
      <c r="BT377" s="25"/>
      <c r="BU377" s="25"/>
      <c r="BV377" s="25"/>
      <c r="BW377" s="25"/>
      <c r="BX377" s="25"/>
      <c r="BY377" s="25"/>
      <c r="BZ377" s="25"/>
      <c r="CA377" s="25"/>
      <c r="CB377" s="15"/>
    </row>
    <row r="378">
      <c r="A378" s="18"/>
      <c r="B378" s="15"/>
      <c r="C378" s="15"/>
      <c r="D378" s="15"/>
      <c r="E378" s="30"/>
      <c r="F378" s="15"/>
      <c r="G378" s="15"/>
      <c r="H378" s="15"/>
      <c r="I378" s="15"/>
      <c r="J378" s="136"/>
      <c r="K378" s="32"/>
      <c r="L378" s="27"/>
      <c r="M378" s="27"/>
      <c r="N378" s="30"/>
      <c r="O378" s="17"/>
      <c r="P378" s="17"/>
      <c r="Q378" s="27"/>
      <c r="R378" s="28"/>
      <c r="S378" s="28"/>
      <c r="T378" s="137"/>
      <c r="U378" s="138"/>
      <c r="V378" s="135"/>
      <c r="W378" s="135"/>
      <c r="X378" s="137"/>
      <c r="Y378" s="38"/>
      <c r="Z378" s="36"/>
      <c r="AA378" s="36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137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/>
      <c r="BJ378" s="25"/>
      <c r="BK378" s="25"/>
      <c r="BL378" s="25"/>
      <c r="BM378" s="25"/>
      <c r="BN378" s="25"/>
      <c r="BO378" s="25"/>
      <c r="BP378" s="25"/>
      <c r="BQ378" s="25"/>
      <c r="BR378" s="25"/>
      <c r="BS378" s="25"/>
      <c r="BT378" s="25"/>
      <c r="BU378" s="25"/>
      <c r="BV378" s="25"/>
      <c r="BW378" s="25"/>
      <c r="BX378" s="25"/>
      <c r="BY378" s="25"/>
      <c r="BZ378" s="25"/>
      <c r="CA378" s="25"/>
      <c r="CB378" s="15"/>
    </row>
    <row r="379">
      <c r="A379" s="18"/>
      <c r="B379" s="15"/>
      <c r="C379" s="15"/>
      <c r="D379" s="15"/>
      <c r="E379" s="30"/>
      <c r="F379" s="15"/>
      <c r="G379" s="15"/>
      <c r="H379" s="15"/>
      <c r="I379" s="15"/>
      <c r="J379" s="136"/>
      <c r="K379" s="32"/>
      <c r="L379" s="27"/>
      <c r="M379" s="27"/>
      <c r="N379" s="30"/>
      <c r="O379" s="17"/>
      <c r="P379" s="17"/>
      <c r="Q379" s="27"/>
      <c r="R379" s="28"/>
      <c r="S379" s="28"/>
      <c r="T379" s="137"/>
      <c r="U379" s="138"/>
      <c r="V379" s="135"/>
      <c r="W379" s="135"/>
      <c r="X379" s="137"/>
      <c r="Y379" s="38"/>
      <c r="Z379" s="36"/>
      <c r="AA379" s="36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137"/>
      <c r="AS379" s="25"/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  <c r="BE379" s="25"/>
      <c r="BF379" s="25"/>
      <c r="BG379" s="25"/>
      <c r="BH379" s="25"/>
      <c r="BI379" s="25"/>
      <c r="BJ379" s="25"/>
      <c r="BK379" s="25"/>
      <c r="BL379" s="25"/>
      <c r="BM379" s="25"/>
      <c r="BN379" s="25"/>
      <c r="BO379" s="25"/>
      <c r="BP379" s="25"/>
      <c r="BQ379" s="25"/>
      <c r="BR379" s="25"/>
      <c r="BS379" s="25"/>
      <c r="BT379" s="25"/>
      <c r="BU379" s="25"/>
      <c r="BV379" s="25"/>
      <c r="BW379" s="25"/>
      <c r="BX379" s="25"/>
      <c r="BY379" s="25"/>
      <c r="BZ379" s="25"/>
      <c r="CA379" s="25"/>
      <c r="CB379" s="15"/>
    </row>
    <row r="380">
      <c r="A380" s="18"/>
      <c r="B380" s="15"/>
      <c r="C380" s="15"/>
      <c r="D380" s="15"/>
      <c r="E380" s="30"/>
      <c r="F380" s="15"/>
      <c r="G380" s="15"/>
      <c r="H380" s="15"/>
      <c r="I380" s="15"/>
      <c r="J380" s="136"/>
      <c r="K380" s="32"/>
      <c r="L380" s="27"/>
      <c r="M380" s="27"/>
      <c r="N380" s="30"/>
      <c r="O380" s="17"/>
      <c r="P380" s="17"/>
      <c r="Q380" s="27"/>
      <c r="R380" s="28"/>
      <c r="S380" s="28"/>
      <c r="T380" s="137"/>
      <c r="U380" s="138"/>
      <c r="V380" s="135"/>
      <c r="W380" s="135"/>
      <c r="X380" s="137"/>
      <c r="Y380" s="38"/>
      <c r="Z380" s="36"/>
      <c r="AA380" s="36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137"/>
      <c r="AS380" s="25"/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  <c r="BE380" s="25"/>
      <c r="BF380" s="25"/>
      <c r="BG380" s="25"/>
      <c r="BH380" s="25"/>
      <c r="BI380" s="25"/>
      <c r="BJ380" s="25"/>
      <c r="BK380" s="25"/>
      <c r="BL380" s="25"/>
      <c r="BM380" s="25"/>
      <c r="BN380" s="25"/>
      <c r="BO380" s="25"/>
      <c r="BP380" s="25"/>
      <c r="BQ380" s="25"/>
      <c r="BR380" s="25"/>
      <c r="BS380" s="25"/>
      <c r="BT380" s="25"/>
      <c r="BU380" s="25"/>
      <c r="BV380" s="25"/>
      <c r="BW380" s="25"/>
      <c r="BX380" s="25"/>
      <c r="BY380" s="25"/>
      <c r="BZ380" s="25"/>
      <c r="CA380" s="25"/>
      <c r="CB380" s="15"/>
    </row>
    <row r="381">
      <c r="A381" s="18"/>
      <c r="B381" s="15"/>
      <c r="C381" s="15"/>
      <c r="D381" s="15"/>
      <c r="E381" s="30"/>
      <c r="F381" s="15"/>
      <c r="G381" s="15"/>
      <c r="H381" s="15"/>
      <c r="I381" s="15"/>
      <c r="J381" s="136"/>
      <c r="K381" s="32"/>
      <c r="L381" s="27"/>
      <c r="M381" s="27"/>
      <c r="N381" s="30"/>
      <c r="O381" s="17"/>
      <c r="P381" s="17"/>
      <c r="Q381" s="27"/>
      <c r="R381" s="28"/>
      <c r="S381" s="28"/>
      <c r="T381" s="137"/>
      <c r="U381" s="138"/>
      <c r="V381" s="135"/>
      <c r="W381" s="135"/>
      <c r="X381" s="137"/>
      <c r="Y381" s="38"/>
      <c r="Z381" s="36"/>
      <c r="AA381" s="36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137"/>
      <c r="AS381" s="25"/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  <c r="BE381" s="25"/>
      <c r="BF381" s="25"/>
      <c r="BG381" s="25"/>
      <c r="BH381" s="25"/>
      <c r="BI381" s="25"/>
      <c r="BJ381" s="25"/>
      <c r="BK381" s="25"/>
      <c r="BL381" s="25"/>
      <c r="BM381" s="25"/>
      <c r="BN381" s="25"/>
      <c r="BO381" s="25"/>
      <c r="BP381" s="25"/>
      <c r="BQ381" s="25"/>
      <c r="BR381" s="25"/>
      <c r="BS381" s="25"/>
      <c r="BT381" s="25"/>
      <c r="BU381" s="25"/>
      <c r="BV381" s="25"/>
      <c r="BW381" s="25"/>
      <c r="BX381" s="25"/>
      <c r="BY381" s="25"/>
      <c r="BZ381" s="25"/>
      <c r="CA381" s="25"/>
      <c r="CB381" s="15"/>
    </row>
    <row r="382">
      <c r="A382" s="18"/>
      <c r="B382" s="15"/>
      <c r="C382" s="15"/>
      <c r="D382" s="15"/>
      <c r="E382" s="30"/>
      <c r="F382" s="15"/>
      <c r="G382" s="15"/>
      <c r="H382" s="15"/>
      <c r="I382" s="15"/>
      <c r="J382" s="136"/>
      <c r="K382" s="32"/>
      <c r="L382" s="27"/>
      <c r="M382" s="27"/>
      <c r="N382" s="30"/>
      <c r="O382" s="17"/>
      <c r="P382" s="17"/>
      <c r="Q382" s="27"/>
      <c r="R382" s="28"/>
      <c r="S382" s="28"/>
      <c r="T382" s="137"/>
      <c r="U382" s="138"/>
      <c r="V382" s="135"/>
      <c r="W382" s="135"/>
      <c r="X382" s="137"/>
      <c r="Y382" s="38"/>
      <c r="Z382" s="36"/>
      <c r="AA382" s="36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137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  <c r="BL382" s="25"/>
      <c r="BM382" s="25"/>
      <c r="BN382" s="25"/>
      <c r="BO382" s="25"/>
      <c r="BP382" s="25"/>
      <c r="BQ382" s="25"/>
      <c r="BR382" s="25"/>
      <c r="BS382" s="25"/>
      <c r="BT382" s="25"/>
      <c r="BU382" s="25"/>
      <c r="BV382" s="25"/>
      <c r="BW382" s="25"/>
      <c r="BX382" s="25"/>
      <c r="BY382" s="25"/>
      <c r="BZ382" s="25"/>
      <c r="CA382" s="25"/>
      <c r="CB382" s="15"/>
    </row>
    <row r="383">
      <c r="A383" s="18"/>
      <c r="B383" s="15"/>
      <c r="C383" s="15"/>
      <c r="D383" s="15"/>
      <c r="E383" s="30"/>
      <c r="F383" s="15"/>
      <c r="G383" s="15"/>
      <c r="H383" s="15"/>
      <c r="I383" s="15"/>
      <c r="J383" s="136"/>
      <c r="K383" s="32"/>
      <c r="L383" s="27"/>
      <c r="M383" s="27"/>
      <c r="N383" s="30"/>
      <c r="O383" s="17"/>
      <c r="P383" s="17"/>
      <c r="Q383" s="27"/>
      <c r="R383" s="28"/>
      <c r="S383" s="28"/>
      <c r="T383" s="137"/>
      <c r="U383" s="138"/>
      <c r="V383" s="135"/>
      <c r="W383" s="135"/>
      <c r="X383" s="137"/>
      <c r="Y383" s="38"/>
      <c r="Z383" s="36"/>
      <c r="AA383" s="36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137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  <c r="BL383" s="25"/>
      <c r="BM383" s="25"/>
      <c r="BN383" s="25"/>
      <c r="BO383" s="25"/>
      <c r="BP383" s="25"/>
      <c r="BQ383" s="25"/>
      <c r="BR383" s="25"/>
      <c r="BS383" s="25"/>
      <c r="BT383" s="25"/>
      <c r="BU383" s="25"/>
      <c r="BV383" s="25"/>
      <c r="BW383" s="25"/>
      <c r="BX383" s="25"/>
      <c r="BY383" s="25"/>
      <c r="BZ383" s="25"/>
      <c r="CA383" s="25"/>
      <c r="CB383" s="15"/>
    </row>
    <row r="384">
      <c r="A384" s="18"/>
      <c r="B384" s="15"/>
      <c r="C384" s="15"/>
      <c r="D384" s="15"/>
      <c r="E384" s="30"/>
      <c r="F384" s="15"/>
      <c r="G384" s="15"/>
      <c r="H384" s="15"/>
      <c r="I384" s="15"/>
      <c r="J384" s="136"/>
      <c r="K384" s="32"/>
      <c r="L384" s="27"/>
      <c r="M384" s="27"/>
      <c r="N384" s="30"/>
      <c r="O384" s="17"/>
      <c r="P384" s="17"/>
      <c r="Q384" s="27"/>
      <c r="R384" s="28"/>
      <c r="S384" s="28"/>
      <c r="T384" s="137"/>
      <c r="U384" s="138"/>
      <c r="V384" s="135"/>
      <c r="W384" s="135"/>
      <c r="X384" s="137"/>
      <c r="Y384" s="38"/>
      <c r="Z384" s="36"/>
      <c r="AA384" s="36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137"/>
      <c r="AS384" s="25"/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  <c r="BE384" s="25"/>
      <c r="BF384" s="25"/>
      <c r="BG384" s="25"/>
      <c r="BH384" s="25"/>
      <c r="BI384" s="25"/>
      <c r="BJ384" s="25"/>
      <c r="BK384" s="25"/>
      <c r="BL384" s="25"/>
      <c r="BM384" s="25"/>
      <c r="BN384" s="25"/>
      <c r="BO384" s="25"/>
      <c r="BP384" s="25"/>
      <c r="BQ384" s="25"/>
      <c r="BR384" s="25"/>
      <c r="BS384" s="25"/>
      <c r="BT384" s="25"/>
      <c r="BU384" s="25"/>
      <c r="BV384" s="25"/>
      <c r="BW384" s="25"/>
      <c r="BX384" s="25"/>
      <c r="BY384" s="25"/>
      <c r="BZ384" s="25"/>
      <c r="CA384" s="25"/>
      <c r="CB384" s="15"/>
    </row>
    <row r="385">
      <c r="A385" s="18"/>
      <c r="B385" s="15"/>
      <c r="C385" s="15"/>
      <c r="D385" s="15"/>
      <c r="E385" s="30"/>
      <c r="F385" s="15"/>
      <c r="G385" s="15"/>
      <c r="H385" s="15"/>
      <c r="I385" s="15"/>
      <c r="J385" s="136"/>
      <c r="K385" s="32"/>
      <c r="L385" s="27"/>
      <c r="M385" s="27"/>
      <c r="N385" s="30"/>
      <c r="O385" s="17"/>
      <c r="P385" s="17"/>
      <c r="Q385" s="27"/>
      <c r="R385" s="28"/>
      <c r="S385" s="28"/>
      <c r="T385" s="137"/>
      <c r="U385" s="138"/>
      <c r="V385" s="135"/>
      <c r="W385" s="135"/>
      <c r="X385" s="137"/>
      <c r="Y385" s="38"/>
      <c r="Z385" s="36"/>
      <c r="AA385" s="36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137"/>
      <c r="AS385" s="25"/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  <c r="BE385" s="25"/>
      <c r="BF385" s="25"/>
      <c r="BG385" s="25"/>
      <c r="BH385" s="25"/>
      <c r="BI385" s="25"/>
      <c r="BJ385" s="25"/>
      <c r="BK385" s="25"/>
      <c r="BL385" s="25"/>
      <c r="BM385" s="25"/>
      <c r="BN385" s="25"/>
      <c r="BO385" s="25"/>
      <c r="BP385" s="25"/>
      <c r="BQ385" s="25"/>
      <c r="BR385" s="25"/>
      <c r="BS385" s="25"/>
      <c r="BT385" s="25"/>
      <c r="BU385" s="25"/>
      <c r="BV385" s="25"/>
      <c r="BW385" s="25"/>
      <c r="BX385" s="25"/>
      <c r="BY385" s="25"/>
      <c r="BZ385" s="25"/>
      <c r="CA385" s="25"/>
      <c r="CB385" s="15"/>
    </row>
    <row r="386">
      <c r="A386" s="18"/>
      <c r="B386" s="15"/>
      <c r="C386" s="15"/>
      <c r="D386" s="15"/>
      <c r="E386" s="30"/>
      <c r="F386" s="15"/>
      <c r="G386" s="15"/>
      <c r="H386" s="15"/>
      <c r="I386" s="15"/>
      <c r="J386" s="136"/>
      <c r="K386" s="32"/>
      <c r="L386" s="27"/>
      <c r="M386" s="27"/>
      <c r="N386" s="30"/>
      <c r="O386" s="17"/>
      <c r="P386" s="17"/>
      <c r="Q386" s="27"/>
      <c r="R386" s="28"/>
      <c r="S386" s="28"/>
      <c r="T386" s="137"/>
      <c r="U386" s="138"/>
      <c r="V386" s="135"/>
      <c r="W386" s="135"/>
      <c r="X386" s="137"/>
      <c r="Y386" s="38"/>
      <c r="Z386" s="36"/>
      <c r="AA386" s="36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137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  <c r="BL386" s="25"/>
      <c r="BM386" s="25"/>
      <c r="BN386" s="25"/>
      <c r="BO386" s="25"/>
      <c r="BP386" s="25"/>
      <c r="BQ386" s="25"/>
      <c r="BR386" s="25"/>
      <c r="BS386" s="25"/>
      <c r="BT386" s="25"/>
      <c r="BU386" s="25"/>
      <c r="BV386" s="25"/>
      <c r="BW386" s="25"/>
      <c r="BX386" s="25"/>
      <c r="BY386" s="25"/>
      <c r="BZ386" s="25"/>
      <c r="CA386" s="25"/>
      <c r="CB386" s="15"/>
    </row>
    <row r="387">
      <c r="A387" s="18"/>
      <c r="B387" s="15"/>
      <c r="C387" s="15"/>
      <c r="D387" s="15"/>
      <c r="E387" s="30"/>
      <c r="F387" s="15"/>
      <c r="G387" s="15"/>
      <c r="H387" s="15"/>
      <c r="I387" s="15"/>
      <c r="J387" s="136"/>
      <c r="K387" s="32"/>
      <c r="L387" s="27"/>
      <c r="M387" s="27"/>
      <c r="N387" s="30"/>
      <c r="O387" s="17"/>
      <c r="P387" s="17"/>
      <c r="Q387" s="27"/>
      <c r="R387" s="28"/>
      <c r="S387" s="28"/>
      <c r="T387" s="137"/>
      <c r="U387" s="138"/>
      <c r="V387" s="135"/>
      <c r="W387" s="135"/>
      <c r="X387" s="137"/>
      <c r="Y387" s="38"/>
      <c r="Z387" s="36"/>
      <c r="AA387" s="36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137"/>
      <c r="AS387" s="25"/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  <c r="BE387" s="25"/>
      <c r="BF387" s="25"/>
      <c r="BG387" s="25"/>
      <c r="BH387" s="25"/>
      <c r="BI387" s="25"/>
      <c r="BJ387" s="25"/>
      <c r="BK387" s="25"/>
      <c r="BL387" s="25"/>
      <c r="BM387" s="25"/>
      <c r="BN387" s="25"/>
      <c r="BO387" s="25"/>
      <c r="BP387" s="25"/>
      <c r="BQ387" s="25"/>
      <c r="BR387" s="25"/>
      <c r="BS387" s="25"/>
      <c r="BT387" s="25"/>
      <c r="BU387" s="25"/>
      <c r="BV387" s="25"/>
      <c r="BW387" s="25"/>
      <c r="BX387" s="25"/>
      <c r="BY387" s="25"/>
      <c r="BZ387" s="25"/>
      <c r="CA387" s="25"/>
      <c r="CB387" s="15"/>
    </row>
    <row r="388">
      <c r="A388" s="18"/>
      <c r="B388" s="15"/>
      <c r="C388" s="15"/>
      <c r="D388" s="15"/>
      <c r="E388" s="30"/>
      <c r="F388" s="15"/>
      <c r="G388" s="15"/>
      <c r="H388" s="15"/>
      <c r="I388" s="15"/>
      <c r="J388" s="136"/>
      <c r="K388" s="32"/>
      <c r="L388" s="27"/>
      <c r="M388" s="27"/>
      <c r="N388" s="30"/>
      <c r="O388" s="17"/>
      <c r="P388" s="17"/>
      <c r="Q388" s="27"/>
      <c r="R388" s="28"/>
      <c r="S388" s="28"/>
      <c r="T388" s="137"/>
      <c r="U388" s="138"/>
      <c r="V388" s="135"/>
      <c r="W388" s="135"/>
      <c r="X388" s="137"/>
      <c r="Y388" s="38"/>
      <c r="Z388" s="36"/>
      <c r="AA388" s="36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  <c r="AO388" s="25"/>
      <c r="AP388" s="25"/>
      <c r="AQ388" s="25"/>
      <c r="AR388" s="137"/>
      <c r="AS388" s="25"/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  <c r="BE388" s="25"/>
      <c r="BF388" s="25"/>
      <c r="BG388" s="25"/>
      <c r="BH388" s="25"/>
      <c r="BI388" s="25"/>
      <c r="BJ388" s="25"/>
      <c r="BK388" s="25"/>
      <c r="BL388" s="25"/>
      <c r="BM388" s="25"/>
      <c r="BN388" s="25"/>
      <c r="BO388" s="25"/>
      <c r="BP388" s="25"/>
      <c r="BQ388" s="25"/>
      <c r="BR388" s="25"/>
      <c r="BS388" s="25"/>
      <c r="BT388" s="25"/>
      <c r="BU388" s="25"/>
      <c r="BV388" s="25"/>
      <c r="BW388" s="25"/>
      <c r="BX388" s="25"/>
      <c r="BY388" s="25"/>
      <c r="BZ388" s="25"/>
      <c r="CA388" s="25"/>
      <c r="CB388" s="15"/>
    </row>
    <row r="389">
      <c r="A389" s="18"/>
      <c r="B389" s="15"/>
      <c r="C389" s="15"/>
      <c r="D389" s="15"/>
      <c r="E389" s="30"/>
      <c r="F389" s="15"/>
      <c r="G389" s="15"/>
      <c r="H389" s="15"/>
      <c r="I389" s="15"/>
      <c r="J389" s="136"/>
      <c r="K389" s="32"/>
      <c r="L389" s="27"/>
      <c r="M389" s="27"/>
      <c r="N389" s="30"/>
      <c r="O389" s="17"/>
      <c r="P389" s="17"/>
      <c r="Q389" s="27"/>
      <c r="R389" s="28"/>
      <c r="S389" s="28"/>
      <c r="T389" s="137"/>
      <c r="U389" s="138"/>
      <c r="V389" s="135"/>
      <c r="W389" s="135"/>
      <c r="X389" s="137"/>
      <c r="Y389" s="38"/>
      <c r="Z389" s="36"/>
      <c r="AA389" s="36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/>
      <c r="AR389" s="137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/>
      <c r="BF389" s="25"/>
      <c r="BG389" s="25"/>
      <c r="BH389" s="25"/>
      <c r="BI389" s="25"/>
      <c r="BJ389" s="25"/>
      <c r="BK389" s="25"/>
      <c r="BL389" s="25"/>
      <c r="BM389" s="25"/>
      <c r="BN389" s="25"/>
      <c r="BO389" s="25"/>
      <c r="BP389" s="25"/>
      <c r="BQ389" s="25"/>
      <c r="BR389" s="25"/>
      <c r="BS389" s="25"/>
      <c r="BT389" s="25"/>
      <c r="BU389" s="25"/>
      <c r="BV389" s="25"/>
      <c r="BW389" s="25"/>
      <c r="BX389" s="25"/>
      <c r="BY389" s="25"/>
      <c r="BZ389" s="25"/>
      <c r="CA389" s="25"/>
      <c r="CB389" s="15"/>
    </row>
    <row r="390">
      <c r="A390" s="18"/>
      <c r="B390" s="15"/>
      <c r="C390" s="15"/>
      <c r="D390" s="15"/>
      <c r="E390" s="30"/>
      <c r="F390" s="15"/>
      <c r="G390" s="15"/>
      <c r="H390" s="15"/>
      <c r="I390" s="15"/>
      <c r="J390" s="136"/>
      <c r="K390" s="32"/>
      <c r="L390" s="27"/>
      <c r="M390" s="27"/>
      <c r="N390" s="30"/>
      <c r="O390" s="17"/>
      <c r="P390" s="17"/>
      <c r="Q390" s="27"/>
      <c r="R390" s="28"/>
      <c r="S390" s="28"/>
      <c r="T390" s="137"/>
      <c r="U390" s="138"/>
      <c r="V390" s="135"/>
      <c r="W390" s="135"/>
      <c r="X390" s="137"/>
      <c r="Y390" s="38"/>
      <c r="Z390" s="36"/>
      <c r="AA390" s="36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137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/>
      <c r="BF390" s="25"/>
      <c r="BG390" s="25"/>
      <c r="BH390" s="25"/>
      <c r="BI390" s="25"/>
      <c r="BJ390" s="25"/>
      <c r="BK390" s="25"/>
      <c r="BL390" s="25"/>
      <c r="BM390" s="25"/>
      <c r="BN390" s="25"/>
      <c r="BO390" s="25"/>
      <c r="BP390" s="25"/>
      <c r="BQ390" s="25"/>
      <c r="BR390" s="25"/>
      <c r="BS390" s="25"/>
      <c r="BT390" s="25"/>
      <c r="BU390" s="25"/>
      <c r="BV390" s="25"/>
      <c r="BW390" s="25"/>
      <c r="BX390" s="25"/>
      <c r="BY390" s="25"/>
      <c r="BZ390" s="25"/>
      <c r="CA390" s="25"/>
      <c r="CB390" s="15"/>
    </row>
    <row r="391">
      <c r="A391" s="18"/>
      <c r="B391" s="15"/>
      <c r="C391" s="15"/>
      <c r="D391" s="15"/>
      <c r="E391" s="30"/>
      <c r="F391" s="15"/>
      <c r="G391" s="15"/>
      <c r="H391" s="15"/>
      <c r="I391" s="15"/>
      <c r="J391" s="136"/>
      <c r="K391" s="32"/>
      <c r="L391" s="27"/>
      <c r="M391" s="27"/>
      <c r="N391" s="30"/>
      <c r="O391" s="17"/>
      <c r="P391" s="17"/>
      <c r="Q391" s="27"/>
      <c r="R391" s="28"/>
      <c r="S391" s="28"/>
      <c r="T391" s="137"/>
      <c r="U391" s="138"/>
      <c r="V391" s="135"/>
      <c r="W391" s="135"/>
      <c r="X391" s="137"/>
      <c r="Y391" s="38"/>
      <c r="Z391" s="36"/>
      <c r="AA391" s="36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/>
      <c r="AR391" s="137"/>
      <c r="AS391" s="25"/>
      <c r="AT391" s="25"/>
      <c r="AU391" s="25"/>
      <c r="AV391" s="25"/>
      <c r="AW391" s="25"/>
      <c r="AX391" s="25"/>
      <c r="AY391" s="25"/>
      <c r="AZ391" s="25"/>
      <c r="BA391" s="25"/>
      <c r="BB391" s="25"/>
      <c r="BC391" s="25"/>
      <c r="BD391" s="25"/>
      <c r="BE391" s="25"/>
      <c r="BF391" s="25"/>
      <c r="BG391" s="25"/>
      <c r="BH391" s="25"/>
      <c r="BI391" s="25"/>
      <c r="BJ391" s="25"/>
      <c r="BK391" s="25"/>
      <c r="BL391" s="25"/>
      <c r="BM391" s="25"/>
      <c r="BN391" s="25"/>
      <c r="BO391" s="25"/>
      <c r="BP391" s="25"/>
      <c r="BQ391" s="25"/>
      <c r="BR391" s="25"/>
      <c r="BS391" s="25"/>
      <c r="BT391" s="25"/>
      <c r="BU391" s="25"/>
      <c r="BV391" s="25"/>
      <c r="BW391" s="25"/>
      <c r="BX391" s="25"/>
      <c r="BY391" s="25"/>
      <c r="BZ391" s="25"/>
      <c r="CA391" s="25"/>
      <c r="CB391" s="15"/>
    </row>
    <row r="392">
      <c r="A392" s="18"/>
      <c r="B392" s="15"/>
      <c r="C392" s="15"/>
      <c r="D392" s="15"/>
      <c r="E392" s="30"/>
      <c r="F392" s="15"/>
      <c r="G392" s="15"/>
      <c r="H392" s="15"/>
      <c r="I392" s="15"/>
      <c r="J392" s="136"/>
      <c r="K392" s="32"/>
      <c r="L392" s="27"/>
      <c r="M392" s="27"/>
      <c r="N392" s="30"/>
      <c r="O392" s="17"/>
      <c r="P392" s="17"/>
      <c r="Q392" s="27"/>
      <c r="R392" s="28"/>
      <c r="S392" s="28"/>
      <c r="T392" s="137"/>
      <c r="U392" s="138"/>
      <c r="V392" s="135"/>
      <c r="W392" s="135"/>
      <c r="X392" s="137"/>
      <c r="Y392" s="38"/>
      <c r="Z392" s="36"/>
      <c r="AA392" s="36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5"/>
      <c r="AP392" s="25"/>
      <c r="AQ392" s="25"/>
      <c r="AR392" s="137"/>
      <c r="AS392" s="25"/>
      <c r="AT392" s="25"/>
      <c r="AU392" s="25"/>
      <c r="AV392" s="25"/>
      <c r="AW392" s="25"/>
      <c r="AX392" s="25"/>
      <c r="AY392" s="25"/>
      <c r="AZ392" s="25"/>
      <c r="BA392" s="25"/>
      <c r="BB392" s="25"/>
      <c r="BC392" s="25"/>
      <c r="BD392" s="25"/>
      <c r="BE392" s="25"/>
      <c r="BF392" s="25"/>
      <c r="BG392" s="25"/>
      <c r="BH392" s="25"/>
      <c r="BI392" s="25"/>
      <c r="BJ392" s="25"/>
      <c r="BK392" s="25"/>
      <c r="BL392" s="25"/>
      <c r="BM392" s="25"/>
      <c r="BN392" s="25"/>
      <c r="BO392" s="25"/>
      <c r="BP392" s="25"/>
      <c r="BQ392" s="25"/>
      <c r="BR392" s="25"/>
      <c r="BS392" s="25"/>
      <c r="BT392" s="25"/>
      <c r="BU392" s="25"/>
      <c r="BV392" s="25"/>
      <c r="BW392" s="25"/>
      <c r="BX392" s="25"/>
      <c r="BY392" s="25"/>
      <c r="BZ392" s="25"/>
      <c r="CA392" s="25"/>
      <c r="CB392" s="15"/>
    </row>
    <row r="393">
      <c r="A393" s="18"/>
      <c r="B393" s="15"/>
      <c r="C393" s="15"/>
      <c r="D393" s="15"/>
      <c r="E393" s="30"/>
      <c r="F393" s="15"/>
      <c r="G393" s="15"/>
      <c r="H393" s="15"/>
      <c r="I393" s="15"/>
      <c r="J393" s="136"/>
      <c r="K393" s="32"/>
      <c r="L393" s="27"/>
      <c r="M393" s="27"/>
      <c r="N393" s="30"/>
      <c r="O393" s="17"/>
      <c r="P393" s="17"/>
      <c r="Q393" s="27"/>
      <c r="R393" s="28"/>
      <c r="S393" s="28"/>
      <c r="T393" s="137"/>
      <c r="U393" s="138"/>
      <c r="V393" s="135"/>
      <c r="W393" s="135"/>
      <c r="X393" s="137"/>
      <c r="Y393" s="38"/>
      <c r="Z393" s="36"/>
      <c r="AA393" s="36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137"/>
      <c r="AS393" s="25"/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  <c r="BE393" s="25"/>
      <c r="BF393" s="25"/>
      <c r="BG393" s="25"/>
      <c r="BH393" s="25"/>
      <c r="BI393" s="25"/>
      <c r="BJ393" s="25"/>
      <c r="BK393" s="25"/>
      <c r="BL393" s="25"/>
      <c r="BM393" s="25"/>
      <c r="BN393" s="25"/>
      <c r="BO393" s="25"/>
      <c r="BP393" s="25"/>
      <c r="BQ393" s="25"/>
      <c r="BR393" s="25"/>
      <c r="BS393" s="25"/>
      <c r="BT393" s="25"/>
      <c r="BU393" s="25"/>
      <c r="BV393" s="25"/>
      <c r="BW393" s="25"/>
      <c r="BX393" s="25"/>
      <c r="BY393" s="25"/>
      <c r="BZ393" s="25"/>
      <c r="CA393" s="25"/>
      <c r="CB393" s="15"/>
    </row>
    <row r="394">
      <c r="A394" s="18"/>
      <c r="B394" s="15"/>
      <c r="C394" s="15"/>
      <c r="D394" s="15"/>
      <c r="E394" s="30"/>
      <c r="F394" s="15"/>
      <c r="G394" s="15"/>
      <c r="H394" s="15"/>
      <c r="I394" s="15"/>
      <c r="J394" s="136"/>
      <c r="K394" s="32"/>
      <c r="L394" s="27"/>
      <c r="M394" s="27"/>
      <c r="N394" s="30"/>
      <c r="O394" s="17"/>
      <c r="P394" s="17"/>
      <c r="Q394" s="27"/>
      <c r="R394" s="28"/>
      <c r="S394" s="28"/>
      <c r="T394" s="137"/>
      <c r="U394" s="138"/>
      <c r="V394" s="135"/>
      <c r="W394" s="135"/>
      <c r="X394" s="137"/>
      <c r="Y394" s="38"/>
      <c r="Z394" s="36"/>
      <c r="AA394" s="36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/>
      <c r="AR394" s="137"/>
      <c r="AS394" s="25"/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  <c r="BE394" s="25"/>
      <c r="BF394" s="25"/>
      <c r="BG394" s="25"/>
      <c r="BH394" s="25"/>
      <c r="BI394" s="25"/>
      <c r="BJ394" s="25"/>
      <c r="BK394" s="25"/>
      <c r="BL394" s="25"/>
      <c r="BM394" s="25"/>
      <c r="BN394" s="25"/>
      <c r="BO394" s="25"/>
      <c r="BP394" s="25"/>
      <c r="BQ394" s="25"/>
      <c r="BR394" s="25"/>
      <c r="BS394" s="25"/>
      <c r="BT394" s="25"/>
      <c r="BU394" s="25"/>
      <c r="BV394" s="25"/>
      <c r="BW394" s="25"/>
      <c r="BX394" s="25"/>
      <c r="BY394" s="25"/>
      <c r="BZ394" s="25"/>
      <c r="CA394" s="25"/>
      <c r="CB394" s="15"/>
    </row>
    <row r="395">
      <c r="A395" s="18"/>
      <c r="B395" s="15"/>
      <c r="C395" s="15"/>
      <c r="D395" s="15"/>
      <c r="E395" s="30"/>
      <c r="F395" s="15"/>
      <c r="G395" s="15"/>
      <c r="H395" s="15"/>
      <c r="I395" s="15"/>
      <c r="J395" s="136"/>
      <c r="K395" s="32"/>
      <c r="L395" s="27"/>
      <c r="M395" s="27"/>
      <c r="N395" s="30"/>
      <c r="O395" s="17"/>
      <c r="P395" s="17"/>
      <c r="Q395" s="27"/>
      <c r="R395" s="28"/>
      <c r="S395" s="28"/>
      <c r="T395" s="137"/>
      <c r="U395" s="138"/>
      <c r="V395" s="135"/>
      <c r="W395" s="135"/>
      <c r="X395" s="137"/>
      <c r="Y395" s="38"/>
      <c r="Z395" s="36"/>
      <c r="AA395" s="36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  <c r="AO395" s="25"/>
      <c r="AP395" s="25"/>
      <c r="AQ395" s="25"/>
      <c r="AR395" s="137"/>
      <c r="AS395" s="25"/>
      <c r="AT395" s="25"/>
      <c r="AU395" s="25"/>
      <c r="AV395" s="25"/>
      <c r="AW395" s="25"/>
      <c r="AX395" s="25"/>
      <c r="AY395" s="25"/>
      <c r="AZ395" s="25"/>
      <c r="BA395" s="25"/>
      <c r="BB395" s="25"/>
      <c r="BC395" s="25"/>
      <c r="BD395" s="25"/>
      <c r="BE395" s="25"/>
      <c r="BF395" s="25"/>
      <c r="BG395" s="25"/>
      <c r="BH395" s="25"/>
      <c r="BI395" s="25"/>
      <c r="BJ395" s="25"/>
      <c r="BK395" s="25"/>
      <c r="BL395" s="25"/>
      <c r="BM395" s="25"/>
      <c r="BN395" s="25"/>
      <c r="BO395" s="25"/>
      <c r="BP395" s="25"/>
      <c r="BQ395" s="25"/>
      <c r="BR395" s="25"/>
      <c r="BS395" s="25"/>
      <c r="BT395" s="25"/>
      <c r="BU395" s="25"/>
      <c r="BV395" s="25"/>
      <c r="BW395" s="25"/>
      <c r="BX395" s="25"/>
      <c r="BY395" s="25"/>
      <c r="BZ395" s="25"/>
      <c r="CA395" s="25"/>
      <c r="CB395" s="15"/>
    </row>
    <row r="396">
      <c r="A396" s="18"/>
      <c r="B396" s="15"/>
      <c r="C396" s="15"/>
      <c r="D396" s="15"/>
      <c r="E396" s="30"/>
      <c r="F396" s="15"/>
      <c r="G396" s="15"/>
      <c r="H396" s="15"/>
      <c r="I396" s="15"/>
      <c r="J396" s="136"/>
      <c r="K396" s="32"/>
      <c r="L396" s="27"/>
      <c r="M396" s="27"/>
      <c r="N396" s="30"/>
      <c r="O396" s="17"/>
      <c r="P396" s="17"/>
      <c r="Q396" s="27"/>
      <c r="R396" s="28"/>
      <c r="S396" s="28"/>
      <c r="T396" s="137"/>
      <c r="U396" s="138"/>
      <c r="V396" s="135"/>
      <c r="W396" s="135"/>
      <c r="X396" s="137"/>
      <c r="Y396" s="38"/>
      <c r="Z396" s="36"/>
      <c r="AA396" s="36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/>
      <c r="AR396" s="137"/>
      <c r="AS396" s="25"/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  <c r="BE396" s="25"/>
      <c r="BF396" s="25"/>
      <c r="BG396" s="25"/>
      <c r="BH396" s="25"/>
      <c r="BI396" s="25"/>
      <c r="BJ396" s="25"/>
      <c r="BK396" s="25"/>
      <c r="BL396" s="25"/>
      <c r="BM396" s="25"/>
      <c r="BN396" s="25"/>
      <c r="BO396" s="25"/>
      <c r="BP396" s="25"/>
      <c r="BQ396" s="25"/>
      <c r="BR396" s="25"/>
      <c r="BS396" s="25"/>
      <c r="BT396" s="25"/>
      <c r="BU396" s="25"/>
      <c r="BV396" s="25"/>
      <c r="BW396" s="25"/>
      <c r="BX396" s="25"/>
      <c r="BY396" s="25"/>
      <c r="BZ396" s="25"/>
      <c r="CA396" s="25"/>
      <c r="CB396" s="15"/>
    </row>
    <row r="397">
      <c r="A397" s="18"/>
      <c r="B397" s="15"/>
      <c r="C397" s="15"/>
      <c r="D397" s="15"/>
      <c r="E397" s="30"/>
      <c r="F397" s="15"/>
      <c r="G397" s="15"/>
      <c r="H397" s="15"/>
      <c r="I397" s="15"/>
      <c r="J397" s="136"/>
      <c r="K397" s="32"/>
      <c r="L397" s="27"/>
      <c r="M397" s="27"/>
      <c r="N397" s="30"/>
      <c r="O397" s="17"/>
      <c r="P397" s="17"/>
      <c r="Q397" s="27"/>
      <c r="R397" s="28"/>
      <c r="S397" s="28"/>
      <c r="T397" s="137"/>
      <c r="U397" s="138"/>
      <c r="V397" s="135"/>
      <c r="W397" s="135"/>
      <c r="X397" s="137"/>
      <c r="Y397" s="38"/>
      <c r="Z397" s="36"/>
      <c r="AA397" s="36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/>
      <c r="AR397" s="137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  <c r="BL397" s="25"/>
      <c r="BM397" s="25"/>
      <c r="BN397" s="25"/>
      <c r="BO397" s="25"/>
      <c r="BP397" s="25"/>
      <c r="BQ397" s="25"/>
      <c r="BR397" s="25"/>
      <c r="BS397" s="25"/>
      <c r="BT397" s="25"/>
      <c r="BU397" s="25"/>
      <c r="BV397" s="25"/>
      <c r="BW397" s="25"/>
      <c r="BX397" s="25"/>
      <c r="BY397" s="25"/>
      <c r="BZ397" s="25"/>
      <c r="CA397" s="25"/>
      <c r="CB397" s="15"/>
    </row>
    <row r="398">
      <c r="A398" s="18"/>
      <c r="B398" s="15"/>
      <c r="C398" s="15"/>
      <c r="D398" s="15"/>
      <c r="E398" s="30"/>
      <c r="F398" s="15"/>
      <c r="G398" s="15"/>
      <c r="H398" s="15"/>
      <c r="I398" s="15"/>
      <c r="J398" s="136"/>
      <c r="K398" s="32"/>
      <c r="L398" s="27"/>
      <c r="M398" s="27"/>
      <c r="N398" s="30"/>
      <c r="O398" s="17"/>
      <c r="P398" s="17"/>
      <c r="Q398" s="27"/>
      <c r="R398" s="28"/>
      <c r="S398" s="28"/>
      <c r="T398" s="137"/>
      <c r="U398" s="138"/>
      <c r="V398" s="135"/>
      <c r="W398" s="135"/>
      <c r="X398" s="137"/>
      <c r="Y398" s="38"/>
      <c r="Z398" s="36"/>
      <c r="AA398" s="36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/>
      <c r="AR398" s="137"/>
      <c r="AS398" s="25"/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  <c r="BE398" s="25"/>
      <c r="BF398" s="25"/>
      <c r="BG398" s="25"/>
      <c r="BH398" s="25"/>
      <c r="BI398" s="25"/>
      <c r="BJ398" s="25"/>
      <c r="BK398" s="25"/>
      <c r="BL398" s="25"/>
      <c r="BM398" s="25"/>
      <c r="BN398" s="25"/>
      <c r="BO398" s="25"/>
      <c r="BP398" s="25"/>
      <c r="BQ398" s="25"/>
      <c r="BR398" s="25"/>
      <c r="BS398" s="25"/>
      <c r="BT398" s="25"/>
      <c r="BU398" s="25"/>
      <c r="BV398" s="25"/>
      <c r="BW398" s="25"/>
      <c r="BX398" s="25"/>
      <c r="BY398" s="25"/>
      <c r="BZ398" s="25"/>
      <c r="CA398" s="25"/>
      <c r="CB398" s="15"/>
    </row>
    <row r="399">
      <c r="A399" s="18"/>
      <c r="B399" s="15"/>
      <c r="C399" s="15"/>
      <c r="D399" s="15"/>
      <c r="E399" s="30"/>
      <c r="F399" s="15"/>
      <c r="G399" s="15"/>
      <c r="H399" s="15"/>
      <c r="I399" s="15"/>
      <c r="J399" s="136"/>
      <c r="K399" s="32"/>
      <c r="L399" s="27"/>
      <c r="M399" s="27"/>
      <c r="N399" s="30"/>
      <c r="O399" s="17"/>
      <c r="P399" s="17"/>
      <c r="Q399" s="27"/>
      <c r="R399" s="28"/>
      <c r="S399" s="28"/>
      <c r="T399" s="137"/>
      <c r="U399" s="138"/>
      <c r="V399" s="135"/>
      <c r="W399" s="135"/>
      <c r="X399" s="137"/>
      <c r="Y399" s="38"/>
      <c r="Z399" s="36"/>
      <c r="AA399" s="36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137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/>
      <c r="BJ399" s="25"/>
      <c r="BK399" s="25"/>
      <c r="BL399" s="25"/>
      <c r="BM399" s="25"/>
      <c r="BN399" s="25"/>
      <c r="BO399" s="25"/>
      <c r="BP399" s="25"/>
      <c r="BQ399" s="25"/>
      <c r="BR399" s="25"/>
      <c r="BS399" s="25"/>
      <c r="BT399" s="25"/>
      <c r="BU399" s="25"/>
      <c r="BV399" s="25"/>
      <c r="BW399" s="25"/>
      <c r="BX399" s="25"/>
      <c r="BY399" s="25"/>
      <c r="BZ399" s="25"/>
      <c r="CA399" s="25"/>
      <c r="CB399" s="15"/>
    </row>
    <row r="400">
      <c r="A400" s="18"/>
      <c r="B400" s="15"/>
      <c r="C400" s="15"/>
      <c r="D400" s="15"/>
      <c r="E400" s="30"/>
      <c r="F400" s="15"/>
      <c r="G400" s="15"/>
      <c r="H400" s="15"/>
      <c r="I400" s="15"/>
      <c r="J400" s="136"/>
      <c r="K400" s="32"/>
      <c r="L400" s="27"/>
      <c r="M400" s="27"/>
      <c r="N400" s="30"/>
      <c r="O400" s="17"/>
      <c r="P400" s="17"/>
      <c r="Q400" s="27"/>
      <c r="R400" s="28"/>
      <c r="S400" s="28"/>
      <c r="T400" s="137"/>
      <c r="U400" s="138"/>
      <c r="V400" s="135"/>
      <c r="W400" s="135"/>
      <c r="X400" s="137"/>
      <c r="Y400" s="38"/>
      <c r="Z400" s="36"/>
      <c r="AA400" s="36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/>
      <c r="AR400" s="137"/>
      <c r="AS400" s="25"/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  <c r="BL400" s="25"/>
      <c r="BM400" s="25"/>
      <c r="BN400" s="25"/>
      <c r="BO400" s="25"/>
      <c r="BP400" s="25"/>
      <c r="BQ400" s="25"/>
      <c r="BR400" s="25"/>
      <c r="BS400" s="25"/>
      <c r="BT400" s="25"/>
      <c r="BU400" s="25"/>
      <c r="BV400" s="25"/>
      <c r="BW400" s="25"/>
      <c r="BX400" s="25"/>
      <c r="BY400" s="25"/>
      <c r="BZ400" s="25"/>
      <c r="CA400" s="25"/>
      <c r="CB400" s="15"/>
    </row>
    <row r="401">
      <c r="A401" s="18"/>
      <c r="B401" s="15"/>
      <c r="C401" s="15"/>
      <c r="D401" s="15"/>
      <c r="E401" s="30"/>
      <c r="F401" s="15"/>
      <c r="G401" s="15"/>
      <c r="H401" s="15"/>
      <c r="I401" s="15"/>
      <c r="J401" s="136"/>
      <c r="K401" s="32"/>
      <c r="L401" s="27"/>
      <c r="M401" s="27"/>
      <c r="N401" s="30"/>
      <c r="O401" s="17"/>
      <c r="P401" s="17"/>
      <c r="Q401" s="27"/>
      <c r="R401" s="28"/>
      <c r="S401" s="28"/>
      <c r="T401" s="137"/>
      <c r="U401" s="138"/>
      <c r="V401" s="135"/>
      <c r="W401" s="135"/>
      <c r="X401" s="137"/>
      <c r="Y401" s="38"/>
      <c r="Z401" s="36"/>
      <c r="AA401" s="36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/>
      <c r="AR401" s="137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  <c r="BE401" s="25"/>
      <c r="BF401" s="25"/>
      <c r="BG401" s="25"/>
      <c r="BH401" s="25"/>
      <c r="BI401" s="25"/>
      <c r="BJ401" s="25"/>
      <c r="BK401" s="25"/>
      <c r="BL401" s="25"/>
      <c r="BM401" s="25"/>
      <c r="BN401" s="25"/>
      <c r="BO401" s="25"/>
      <c r="BP401" s="25"/>
      <c r="BQ401" s="25"/>
      <c r="BR401" s="25"/>
      <c r="BS401" s="25"/>
      <c r="BT401" s="25"/>
      <c r="BU401" s="25"/>
      <c r="BV401" s="25"/>
      <c r="BW401" s="25"/>
      <c r="BX401" s="25"/>
      <c r="BY401" s="25"/>
      <c r="BZ401" s="25"/>
      <c r="CA401" s="25"/>
      <c r="CB401" s="15"/>
    </row>
    <row r="402">
      <c r="A402" s="18"/>
      <c r="B402" s="15"/>
      <c r="C402" s="15"/>
      <c r="D402" s="15"/>
      <c r="E402" s="30"/>
      <c r="F402" s="15"/>
      <c r="G402" s="15"/>
      <c r="H402" s="15"/>
      <c r="I402" s="15"/>
      <c r="J402" s="136"/>
      <c r="K402" s="32"/>
      <c r="L402" s="27"/>
      <c r="M402" s="27"/>
      <c r="N402" s="30"/>
      <c r="O402" s="17"/>
      <c r="P402" s="17"/>
      <c r="Q402" s="27"/>
      <c r="R402" s="28"/>
      <c r="S402" s="28"/>
      <c r="T402" s="137"/>
      <c r="U402" s="138"/>
      <c r="V402" s="135"/>
      <c r="W402" s="135"/>
      <c r="X402" s="137"/>
      <c r="Y402" s="38"/>
      <c r="Z402" s="36"/>
      <c r="AA402" s="36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/>
      <c r="AR402" s="137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/>
      <c r="BG402" s="25"/>
      <c r="BH402" s="25"/>
      <c r="BI402" s="25"/>
      <c r="BJ402" s="25"/>
      <c r="BK402" s="25"/>
      <c r="BL402" s="25"/>
      <c r="BM402" s="25"/>
      <c r="BN402" s="25"/>
      <c r="BO402" s="25"/>
      <c r="BP402" s="25"/>
      <c r="BQ402" s="25"/>
      <c r="BR402" s="25"/>
      <c r="BS402" s="25"/>
      <c r="BT402" s="25"/>
      <c r="BU402" s="25"/>
      <c r="BV402" s="25"/>
      <c r="BW402" s="25"/>
      <c r="BX402" s="25"/>
      <c r="BY402" s="25"/>
      <c r="BZ402" s="25"/>
      <c r="CA402" s="25"/>
      <c r="CB402" s="15"/>
    </row>
    <row r="403">
      <c r="A403" s="18"/>
      <c r="B403" s="15"/>
      <c r="C403" s="15"/>
      <c r="D403" s="15"/>
      <c r="E403" s="30"/>
      <c r="F403" s="15"/>
      <c r="G403" s="15"/>
      <c r="H403" s="15"/>
      <c r="I403" s="15"/>
      <c r="J403" s="136"/>
      <c r="K403" s="32"/>
      <c r="L403" s="27"/>
      <c r="M403" s="27"/>
      <c r="N403" s="30"/>
      <c r="O403" s="17"/>
      <c r="P403" s="17"/>
      <c r="Q403" s="27"/>
      <c r="R403" s="28"/>
      <c r="S403" s="28"/>
      <c r="T403" s="137"/>
      <c r="U403" s="138"/>
      <c r="V403" s="135"/>
      <c r="W403" s="135"/>
      <c r="X403" s="137"/>
      <c r="Y403" s="38"/>
      <c r="Z403" s="36"/>
      <c r="AA403" s="36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137"/>
      <c r="AS403" s="25"/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/>
      <c r="BG403" s="25"/>
      <c r="BH403" s="25"/>
      <c r="BI403" s="25"/>
      <c r="BJ403" s="25"/>
      <c r="BK403" s="25"/>
      <c r="BL403" s="25"/>
      <c r="BM403" s="25"/>
      <c r="BN403" s="25"/>
      <c r="BO403" s="25"/>
      <c r="BP403" s="25"/>
      <c r="BQ403" s="25"/>
      <c r="BR403" s="25"/>
      <c r="BS403" s="25"/>
      <c r="BT403" s="25"/>
      <c r="BU403" s="25"/>
      <c r="BV403" s="25"/>
      <c r="BW403" s="25"/>
      <c r="BX403" s="25"/>
      <c r="BY403" s="25"/>
      <c r="BZ403" s="25"/>
      <c r="CA403" s="25"/>
      <c r="CB403" s="15"/>
    </row>
    <row r="404">
      <c r="A404" s="18"/>
      <c r="B404" s="15"/>
      <c r="C404" s="15"/>
      <c r="D404" s="15"/>
      <c r="E404" s="30"/>
      <c r="F404" s="15"/>
      <c r="G404" s="15"/>
      <c r="H404" s="15"/>
      <c r="I404" s="15"/>
      <c r="J404" s="136"/>
      <c r="K404" s="32"/>
      <c r="L404" s="27"/>
      <c r="M404" s="27"/>
      <c r="N404" s="30"/>
      <c r="O404" s="17"/>
      <c r="P404" s="17"/>
      <c r="Q404" s="27"/>
      <c r="R404" s="28"/>
      <c r="S404" s="28"/>
      <c r="T404" s="137"/>
      <c r="U404" s="138"/>
      <c r="V404" s="135"/>
      <c r="W404" s="135"/>
      <c r="X404" s="137"/>
      <c r="Y404" s="38"/>
      <c r="Z404" s="36"/>
      <c r="AA404" s="36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137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  <c r="BL404" s="25"/>
      <c r="BM404" s="25"/>
      <c r="BN404" s="25"/>
      <c r="BO404" s="25"/>
      <c r="BP404" s="25"/>
      <c r="BQ404" s="25"/>
      <c r="BR404" s="25"/>
      <c r="BS404" s="25"/>
      <c r="BT404" s="25"/>
      <c r="BU404" s="25"/>
      <c r="BV404" s="25"/>
      <c r="BW404" s="25"/>
      <c r="BX404" s="25"/>
      <c r="BY404" s="25"/>
      <c r="BZ404" s="25"/>
      <c r="CA404" s="25"/>
      <c r="CB404" s="15"/>
    </row>
    <row r="405">
      <c r="A405" s="18"/>
      <c r="B405" s="15"/>
      <c r="C405" s="15"/>
      <c r="D405" s="15"/>
      <c r="E405" s="30"/>
      <c r="F405" s="15"/>
      <c r="G405" s="15"/>
      <c r="H405" s="15"/>
      <c r="I405" s="15"/>
      <c r="J405" s="136"/>
      <c r="K405" s="32"/>
      <c r="L405" s="27"/>
      <c r="M405" s="27"/>
      <c r="N405" s="30"/>
      <c r="O405" s="17"/>
      <c r="P405" s="17"/>
      <c r="Q405" s="27"/>
      <c r="R405" s="28"/>
      <c r="S405" s="28"/>
      <c r="T405" s="137"/>
      <c r="U405" s="138"/>
      <c r="V405" s="135"/>
      <c r="W405" s="135"/>
      <c r="X405" s="137"/>
      <c r="Y405" s="38"/>
      <c r="Z405" s="36"/>
      <c r="AA405" s="36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137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/>
      <c r="BI405" s="25"/>
      <c r="BJ405" s="25"/>
      <c r="BK405" s="25"/>
      <c r="BL405" s="25"/>
      <c r="BM405" s="25"/>
      <c r="BN405" s="25"/>
      <c r="BO405" s="25"/>
      <c r="BP405" s="25"/>
      <c r="BQ405" s="25"/>
      <c r="BR405" s="25"/>
      <c r="BS405" s="25"/>
      <c r="BT405" s="25"/>
      <c r="BU405" s="25"/>
      <c r="BV405" s="25"/>
      <c r="BW405" s="25"/>
      <c r="BX405" s="25"/>
      <c r="BY405" s="25"/>
      <c r="BZ405" s="25"/>
      <c r="CA405" s="25"/>
      <c r="CB405" s="15"/>
    </row>
    <row r="406">
      <c r="A406" s="18"/>
      <c r="B406" s="15"/>
      <c r="C406" s="15"/>
      <c r="D406" s="15"/>
      <c r="E406" s="30"/>
      <c r="F406" s="15"/>
      <c r="G406" s="15"/>
      <c r="H406" s="15"/>
      <c r="I406" s="15"/>
      <c r="J406" s="136"/>
      <c r="K406" s="32"/>
      <c r="L406" s="27"/>
      <c r="M406" s="27"/>
      <c r="N406" s="30"/>
      <c r="O406" s="17"/>
      <c r="P406" s="17"/>
      <c r="Q406" s="27"/>
      <c r="R406" s="28"/>
      <c r="S406" s="28"/>
      <c r="T406" s="137"/>
      <c r="U406" s="138"/>
      <c r="V406" s="135"/>
      <c r="W406" s="135"/>
      <c r="X406" s="137"/>
      <c r="Y406" s="38"/>
      <c r="Z406" s="36"/>
      <c r="AA406" s="36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/>
      <c r="AR406" s="137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  <c r="BL406" s="25"/>
      <c r="BM406" s="25"/>
      <c r="BN406" s="25"/>
      <c r="BO406" s="25"/>
      <c r="BP406" s="25"/>
      <c r="BQ406" s="25"/>
      <c r="BR406" s="25"/>
      <c r="BS406" s="25"/>
      <c r="BT406" s="25"/>
      <c r="BU406" s="25"/>
      <c r="BV406" s="25"/>
      <c r="BW406" s="25"/>
      <c r="BX406" s="25"/>
      <c r="BY406" s="25"/>
      <c r="BZ406" s="25"/>
      <c r="CA406" s="25"/>
      <c r="CB406" s="15"/>
    </row>
    <row r="407">
      <c r="A407" s="18"/>
      <c r="B407" s="15"/>
      <c r="C407" s="15"/>
      <c r="D407" s="15"/>
      <c r="E407" s="30"/>
      <c r="F407" s="15"/>
      <c r="G407" s="15"/>
      <c r="H407" s="15"/>
      <c r="I407" s="15"/>
      <c r="J407" s="136"/>
      <c r="K407" s="32"/>
      <c r="L407" s="27"/>
      <c r="M407" s="27"/>
      <c r="N407" s="30"/>
      <c r="O407" s="17"/>
      <c r="P407" s="17"/>
      <c r="Q407" s="27"/>
      <c r="R407" s="28"/>
      <c r="S407" s="28"/>
      <c r="T407" s="137"/>
      <c r="U407" s="138"/>
      <c r="V407" s="135"/>
      <c r="W407" s="135"/>
      <c r="X407" s="137"/>
      <c r="Y407" s="38"/>
      <c r="Z407" s="36"/>
      <c r="AA407" s="36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137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/>
      <c r="BI407" s="25"/>
      <c r="BJ407" s="25"/>
      <c r="BK407" s="25"/>
      <c r="BL407" s="25"/>
      <c r="BM407" s="25"/>
      <c r="BN407" s="25"/>
      <c r="BO407" s="25"/>
      <c r="BP407" s="25"/>
      <c r="BQ407" s="25"/>
      <c r="BR407" s="25"/>
      <c r="BS407" s="25"/>
      <c r="BT407" s="25"/>
      <c r="BU407" s="25"/>
      <c r="BV407" s="25"/>
      <c r="BW407" s="25"/>
      <c r="BX407" s="25"/>
      <c r="BY407" s="25"/>
      <c r="BZ407" s="25"/>
      <c r="CA407" s="25"/>
      <c r="CB407" s="15"/>
    </row>
    <row r="408">
      <c r="A408" s="18"/>
      <c r="B408" s="15"/>
      <c r="C408" s="15"/>
      <c r="D408" s="15"/>
      <c r="E408" s="30"/>
      <c r="F408" s="15"/>
      <c r="G408" s="15"/>
      <c r="H408" s="15"/>
      <c r="I408" s="15"/>
      <c r="J408" s="136"/>
      <c r="K408" s="32"/>
      <c r="L408" s="27"/>
      <c r="M408" s="27"/>
      <c r="N408" s="30"/>
      <c r="O408" s="17"/>
      <c r="P408" s="17"/>
      <c r="Q408" s="27"/>
      <c r="R408" s="28"/>
      <c r="S408" s="28"/>
      <c r="T408" s="137"/>
      <c r="U408" s="138"/>
      <c r="V408" s="135"/>
      <c r="W408" s="135"/>
      <c r="X408" s="137"/>
      <c r="Y408" s="38"/>
      <c r="Z408" s="36"/>
      <c r="AA408" s="36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137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/>
      <c r="BG408" s="25"/>
      <c r="BH408" s="25"/>
      <c r="BI408" s="25"/>
      <c r="BJ408" s="25"/>
      <c r="BK408" s="25"/>
      <c r="BL408" s="25"/>
      <c r="BM408" s="25"/>
      <c r="BN408" s="25"/>
      <c r="BO408" s="25"/>
      <c r="BP408" s="25"/>
      <c r="BQ408" s="25"/>
      <c r="BR408" s="25"/>
      <c r="BS408" s="25"/>
      <c r="BT408" s="25"/>
      <c r="BU408" s="25"/>
      <c r="BV408" s="25"/>
      <c r="BW408" s="25"/>
      <c r="BX408" s="25"/>
      <c r="BY408" s="25"/>
      <c r="BZ408" s="25"/>
      <c r="CA408" s="25"/>
      <c r="CB408" s="15"/>
    </row>
    <row r="409">
      <c r="A409" s="18"/>
      <c r="B409" s="15"/>
      <c r="C409" s="15"/>
      <c r="D409" s="15"/>
      <c r="E409" s="30"/>
      <c r="F409" s="15"/>
      <c r="G409" s="15"/>
      <c r="H409" s="15"/>
      <c r="I409" s="15"/>
      <c r="J409" s="136"/>
      <c r="K409" s="32"/>
      <c r="L409" s="27"/>
      <c r="M409" s="27"/>
      <c r="N409" s="30"/>
      <c r="O409" s="17"/>
      <c r="P409" s="17"/>
      <c r="Q409" s="27"/>
      <c r="R409" s="28"/>
      <c r="S409" s="28"/>
      <c r="T409" s="137"/>
      <c r="U409" s="138"/>
      <c r="V409" s="135"/>
      <c r="W409" s="135"/>
      <c r="X409" s="137"/>
      <c r="Y409" s="38"/>
      <c r="Z409" s="36"/>
      <c r="AA409" s="36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137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/>
      <c r="BG409" s="25"/>
      <c r="BH409" s="25"/>
      <c r="BI409" s="25"/>
      <c r="BJ409" s="25"/>
      <c r="BK409" s="25"/>
      <c r="BL409" s="25"/>
      <c r="BM409" s="25"/>
      <c r="BN409" s="25"/>
      <c r="BO409" s="25"/>
      <c r="BP409" s="25"/>
      <c r="BQ409" s="25"/>
      <c r="BR409" s="25"/>
      <c r="BS409" s="25"/>
      <c r="BT409" s="25"/>
      <c r="BU409" s="25"/>
      <c r="BV409" s="25"/>
      <c r="BW409" s="25"/>
      <c r="BX409" s="25"/>
      <c r="BY409" s="25"/>
      <c r="BZ409" s="25"/>
      <c r="CA409" s="25"/>
      <c r="CB409" s="15"/>
    </row>
    <row r="410">
      <c r="A410" s="18"/>
      <c r="B410" s="15"/>
      <c r="C410" s="15"/>
      <c r="D410" s="15"/>
      <c r="E410" s="30"/>
      <c r="F410" s="15"/>
      <c r="G410" s="15"/>
      <c r="H410" s="15"/>
      <c r="I410" s="15"/>
      <c r="J410" s="136"/>
      <c r="K410" s="32"/>
      <c r="L410" s="27"/>
      <c r="M410" s="27"/>
      <c r="N410" s="30"/>
      <c r="O410" s="17"/>
      <c r="P410" s="17"/>
      <c r="Q410" s="27"/>
      <c r="R410" s="28"/>
      <c r="S410" s="28"/>
      <c r="T410" s="137"/>
      <c r="U410" s="138"/>
      <c r="V410" s="135"/>
      <c r="W410" s="135"/>
      <c r="X410" s="137"/>
      <c r="Y410" s="38"/>
      <c r="Z410" s="36"/>
      <c r="AA410" s="36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/>
      <c r="AR410" s="137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  <c r="BL410" s="25"/>
      <c r="BM410" s="25"/>
      <c r="BN410" s="25"/>
      <c r="BO410" s="25"/>
      <c r="BP410" s="25"/>
      <c r="BQ410" s="25"/>
      <c r="BR410" s="25"/>
      <c r="BS410" s="25"/>
      <c r="BT410" s="25"/>
      <c r="BU410" s="25"/>
      <c r="BV410" s="25"/>
      <c r="BW410" s="25"/>
      <c r="BX410" s="25"/>
      <c r="BY410" s="25"/>
      <c r="BZ410" s="25"/>
      <c r="CA410" s="25"/>
      <c r="CB410" s="15"/>
    </row>
    <row r="411">
      <c r="A411" s="18"/>
      <c r="B411" s="15"/>
      <c r="C411" s="15"/>
      <c r="D411" s="15"/>
      <c r="E411" s="30"/>
      <c r="F411" s="15"/>
      <c r="G411" s="15"/>
      <c r="H411" s="15"/>
      <c r="I411" s="15"/>
      <c r="J411" s="136"/>
      <c r="K411" s="32"/>
      <c r="L411" s="27"/>
      <c r="M411" s="27"/>
      <c r="N411" s="30"/>
      <c r="O411" s="17"/>
      <c r="P411" s="17"/>
      <c r="Q411" s="27"/>
      <c r="R411" s="28"/>
      <c r="S411" s="28"/>
      <c r="T411" s="137"/>
      <c r="U411" s="138"/>
      <c r="V411" s="135"/>
      <c r="W411" s="135"/>
      <c r="X411" s="137"/>
      <c r="Y411" s="38"/>
      <c r="Z411" s="36"/>
      <c r="AA411" s="36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137"/>
      <c r="AS411" s="25"/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  <c r="BE411" s="25"/>
      <c r="BF411" s="25"/>
      <c r="BG411" s="25"/>
      <c r="BH411" s="25"/>
      <c r="BI411" s="25"/>
      <c r="BJ411" s="25"/>
      <c r="BK411" s="25"/>
      <c r="BL411" s="25"/>
      <c r="BM411" s="25"/>
      <c r="BN411" s="25"/>
      <c r="BO411" s="25"/>
      <c r="BP411" s="25"/>
      <c r="BQ411" s="25"/>
      <c r="BR411" s="25"/>
      <c r="BS411" s="25"/>
      <c r="BT411" s="25"/>
      <c r="BU411" s="25"/>
      <c r="BV411" s="25"/>
      <c r="BW411" s="25"/>
      <c r="BX411" s="25"/>
      <c r="BY411" s="25"/>
      <c r="BZ411" s="25"/>
      <c r="CA411" s="25"/>
      <c r="CB411" s="15"/>
    </row>
    <row r="412">
      <c r="A412" s="18"/>
      <c r="B412" s="15"/>
      <c r="C412" s="15"/>
      <c r="D412" s="15"/>
      <c r="E412" s="30"/>
      <c r="F412" s="15"/>
      <c r="G412" s="15"/>
      <c r="H412" s="15"/>
      <c r="I412" s="15"/>
      <c r="J412" s="136"/>
      <c r="K412" s="32"/>
      <c r="L412" s="27"/>
      <c r="M412" s="27"/>
      <c r="N412" s="30"/>
      <c r="O412" s="17"/>
      <c r="P412" s="17"/>
      <c r="Q412" s="27"/>
      <c r="R412" s="28"/>
      <c r="S412" s="28"/>
      <c r="T412" s="137"/>
      <c r="U412" s="138"/>
      <c r="V412" s="135"/>
      <c r="W412" s="135"/>
      <c r="X412" s="137"/>
      <c r="Y412" s="38"/>
      <c r="Z412" s="36"/>
      <c r="AA412" s="36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137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/>
      <c r="BJ412" s="25"/>
      <c r="BK412" s="25"/>
      <c r="BL412" s="25"/>
      <c r="BM412" s="25"/>
      <c r="BN412" s="25"/>
      <c r="BO412" s="25"/>
      <c r="BP412" s="25"/>
      <c r="BQ412" s="25"/>
      <c r="BR412" s="25"/>
      <c r="BS412" s="25"/>
      <c r="BT412" s="25"/>
      <c r="BU412" s="25"/>
      <c r="BV412" s="25"/>
      <c r="BW412" s="25"/>
      <c r="BX412" s="25"/>
      <c r="BY412" s="25"/>
      <c r="BZ412" s="25"/>
      <c r="CA412" s="25"/>
      <c r="CB412" s="15"/>
    </row>
    <row r="413">
      <c r="A413" s="18"/>
      <c r="B413" s="15"/>
      <c r="C413" s="15"/>
      <c r="D413" s="15"/>
      <c r="E413" s="30"/>
      <c r="F413" s="15"/>
      <c r="G413" s="15"/>
      <c r="H413" s="15"/>
      <c r="I413" s="15"/>
      <c r="J413" s="136"/>
      <c r="K413" s="32"/>
      <c r="L413" s="27"/>
      <c r="M413" s="27"/>
      <c r="N413" s="30"/>
      <c r="O413" s="17"/>
      <c r="P413" s="17"/>
      <c r="Q413" s="27"/>
      <c r="R413" s="28"/>
      <c r="S413" s="28"/>
      <c r="T413" s="137"/>
      <c r="U413" s="138"/>
      <c r="V413" s="135"/>
      <c r="W413" s="135"/>
      <c r="X413" s="137"/>
      <c r="Y413" s="38"/>
      <c r="Z413" s="36"/>
      <c r="AA413" s="36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137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  <c r="BL413" s="25"/>
      <c r="BM413" s="25"/>
      <c r="BN413" s="25"/>
      <c r="BO413" s="25"/>
      <c r="BP413" s="25"/>
      <c r="BQ413" s="25"/>
      <c r="BR413" s="25"/>
      <c r="BS413" s="25"/>
      <c r="BT413" s="25"/>
      <c r="BU413" s="25"/>
      <c r="BV413" s="25"/>
      <c r="BW413" s="25"/>
      <c r="BX413" s="25"/>
      <c r="BY413" s="25"/>
      <c r="BZ413" s="25"/>
      <c r="CA413" s="25"/>
      <c r="CB413" s="15"/>
    </row>
    <row r="414">
      <c r="A414" s="18"/>
      <c r="B414" s="15"/>
      <c r="C414" s="15"/>
      <c r="D414" s="15"/>
      <c r="E414" s="30"/>
      <c r="F414" s="15"/>
      <c r="G414" s="15"/>
      <c r="H414" s="15"/>
      <c r="I414" s="15"/>
      <c r="J414" s="136"/>
      <c r="K414" s="32"/>
      <c r="L414" s="27"/>
      <c r="M414" s="27"/>
      <c r="N414" s="30"/>
      <c r="O414" s="17"/>
      <c r="P414" s="17"/>
      <c r="Q414" s="27"/>
      <c r="R414" s="28"/>
      <c r="S414" s="28"/>
      <c r="T414" s="137"/>
      <c r="U414" s="138"/>
      <c r="V414" s="135"/>
      <c r="W414" s="135"/>
      <c r="X414" s="137"/>
      <c r="Y414" s="38"/>
      <c r="Z414" s="36"/>
      <c r="AA414" s="36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137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/>
      <c r="BJ414" s="25"/>
      <c r="BK414" s="25"/>
      <c r="BL414" s="25"/>
      <c r="BM414" s="25"/>
      <c r="BN414" s="25"/>
      <c r="BO414" s="25"/>
      <c r="BP414" s="25"/>
      <c r="BQ414" s="25"/>
      <c r="BR414" s="25"/>
      <c r="BS414" s="25"/>
      <c r="BT414" s="25"/>
      <c r="BU414" s="25"/>
      <c r="BV414" s="25"/>
      <c r="BW414" s="25"/>
      <c r="BX414" s="25"/>
      <c r="BY414" s="25"/>
      <c r="BZ414" s="25"/>
      <c r="CA414" s="25"/>
      <c r="CB414" s="15"/>
    </row>
    <row r="415">
      <c r="A415" s="18"/>
      <c r="B415" s="15"/>
      <c r="C415" s="15"/>
      <c r="D415" s="15"/>
      <c r="E415" s="30"/>
      <c r="F415" s="15"/>
      <c r="G415" s="15"/>
      <c r="H415" s="15"/>
      <c r="I415" s="15"/>
      <c r="J415" s="136"/>
      <c r="K415" s="32"/>
      <c r="L415" s="27"/>
      <c r="M415" s="27"/>
      <c r="N415" s="30"/>
      <c r="O415" s="17"/>
      <c r="P415" s="17"/>
      <c r="Q415" s="27"/>
      <c r="R415" s="28"/>
      <c r="S415" s="28"/>
      <c r="T415" s="137"/>
      <c r="U415" s="138"/>
      <c r="V415" s="135"/>
      <c r="W415" s="135"/>
      <c r="X415" s="137"/>
      <c r="Y415" s="38"/>
      <c r="Z415" s="36"/>
      <c r="AA415" s="36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137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  <c r="BL415" s="25"/>
      <c r="BM415" s="25"/>
      <c r="BN415" s="25"/>
      <c r="BO415" s="25"/>
      <c r="BP415" s="25"/>
      <c r="BQ415" s="25"/>
      <c r="BR415" s="25"/>
      <c r="BS415" s="25"/>
      <c r="BT415" s="25"/>
      <c r="BU415" s="25"/>
      <c r="BV415" s="25"/>
      <c r="BW415" s="25"/>
      <c r="BX415" s="25"/>
      <c r="BY415" s="25"/>
      <c r="BZ415" s="25"/>
      <c r="CA415" s="25"/>
      <c r="CB415" s="15"/>
    </row>
    <row r="416">
      <c r="A416" s="18"/>
      <c r="B416" s="15"/>
      <c r="C416" s="15"/>
      <c r="D416" s="15"/>
      <c r="E416" s="30"/>
      <c r="F416" s="15"/>
      <c r="G416" s="15"/>
      <c r="H416" s="15"/>
      <c r="I416" s="15"/>
      <c r="J416" s="136"/>
      <c r="K416" s="32"/>
      <c r="L416" s="27"/>
      <c r="M416" s="27"/>
      <c r="N416" s="30"/>
      <c r="O416" s="17"/>
      <c r="P416" s="17"/>
      <c r="Q416" s="27"/>
      <c r="R416" s="28"/>
      <c r="S416" s="28"/>
      <c r="T416" s="137"/>
      <c r="U416" s="138"/>
      <c r="V416" s="135"/>
      <c r="W416" s="135"/>
      <c r="X416" s="137"/>
      <c r="Y416" s="38"/>
      <c r="Z416" s="36"/>
      <c r="AA416" s="36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137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  <c r="BL416" s="25"/>
      <c r="BM416" s="25"/>
      <c r="BN416" s="25"/>
      <c r="BO416" s="25"/>
      <c r="BP416" s="25"/>
      <c r="BQ416" s="25"/>
      <c r="BR416" s="25"/>
      <c r="BS416" s="25"/>
      <c r="BT416" s="25"/>
      <c r="BU416" s="25"/>
      <c r="BV416" s="25"/>
      <c r="BW416" s="25"/>
      <c r="BX416" s="25"/>
      <c r="BY416" s="25"/>
      <c r="BZ416" s="25"/>
      <c r="CA416" s="25"/>
      <c r="CB416" s="15"/>
    </row>
    <row r="417">
      <c r="A417" s="18"/>
      <c r="B417" s="15"/>
      <c r="C417" s="15"/>
      <c r="D417" s="15"/>
      <c r="E417" s="30"/>
      <c r="F417" s="15"/>
      <c r="G417" s="15"/>
      <c r="H417" s="15"/>
      <c r="I417" s="15"/>
      <c r="J417" s="136"/>
      <c r="K417" s="32"/>
      <c r="L417" s="27"/>
      <c r="M417" s="27"/>
      <c r="N417" s="30"/>
      <c r="O417" s="17"/>
      <c r="P417" s="17"/>
      <c r="Q417" s="27"/>
      <c r="R417" s="28"/>
      <c r="S417" s="28"/>
      <c r="T417" s="137"/>
      <c r="U417" s="138"/>
      <c r="V417" s="135"/>
      <c r="W417" s="135"/>
      <c r="X417" s="137"/>
      <c r="Y417" s="38"/>
      <c r="Z417" s="36"/>
      <c r="AA417" s="36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137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/>
      <c r="BJ417" s="25"/>
      <c r="BK417" s="25"/>
      <c r="BL417" s="25"/>
      <c r="BM417" s="25"/>
      <c r="BN417" s="25"/>
      <c r="BO417" s="25"/>
      <c r="BP417" s="25"/>
      <c r="BQ417" s="25"/>
      <c r="BR417" s="25"/>
      <c r="BS417" s="25"/>
      <c r="BT417" s="25"/>
      <c r="BU417" s="25"/>
      <c r="BV417" s="25"/>
      <c r="BW417" s="25"/>
      <c r="BX417" s="25"/>
      <c r="BY417" s="25"/>
      <c r="BZ417" s="25"/>
      <c r="CA417" s="25"/>
      <c r="CB417" s="15"/>
    </row>
    <row r="418">
      <c r="A418" s="18"/>
      <c r="B418" s="15"/>
      <c r="C418" s="15"/>
      <c r="D418" s="15"/>
      <c r="E418" s="30"/>
      <c r="F418" s="15"/>
      <c r="G418" s="15"/>
      <c r="H418" s="15"/>
      <c r="I418" s="15"/>
      <c r="J418" s="136"/>
      <c r="K418" s="32"/>
      <c r="L418" s="27"/>
      <c r="M418" s="27"/>
      <c r="N418" s="30"/>
      <c r="O418" s="17"/>
      <c r="P418" s="17"/>
      <c r="Q418" s="27"/>
      <c r="R418" s="28"/>
      <c r="S418" s="28"/>
      <c r="T418" s="137"/>
      <c r="U418" s="138"/>
      <c r="V418" s="135"/>
      <c r="W418" s="135"/>
      <c r="X418" s="137"/>
      <c r="Y418" s="38"/>
      <c r="Z418" s="36"/>
      <c r="AA418" s="36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137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/>
      <c r="BJ418" s="25"/>
      <c r="BK418" s="25"/>
      <c r="BL418" s="25"/>
      <c r="BM418" s="25"/>
      <c r="BN418" s="25"/>
      <c r="BO418" s="25"/>
      <c r="BP418" s="25"/>
      <c r="BQ418" s="25"/>
      <c r="BR418" s="25"/>
      <c r="BS418" s="25"/>
      <c r="BT418" s="25"/>
      <c r="BU418" s="25"/>
      <c r="BV418" s="25"/>
      <c r="BW418" s="25"/>
      <c r="BX418" s="25"/>
      <c r="BY418" s="25"/>
      <c r="BZ418" s="25"/>
      <c r="CA418" s="25"/>
      <c r="CB418" s="15"/>
    </row>
    <row r="419">
      <c r="A419" s="18"/>
      <c r="B419" s="15"/>
      <c r="C419" s="15"/>
      <c r="D419" s="15"/>
      <c r="E419" s="30"/>
      <c r="F419" s="15"/>
      <c r="G419" s="15"/>
      <c r="H419" s="15"/>
      <c r="I419" s="15"/>
      <c r="J419" s="136"/>
      <c r="K419" s="32"/>
      <c r="L419" s="27"/>
      <c r="M419" s="27"/>
      <c r="N419" s="30"/>
      <c r="O419" s="17"/>
      <c r="P419" s="17"/>
      <c r="Q419" s="27"/>
      <c r="R419" s="28"/>
      <c r="S419" s="28"/>
      <c r="T419" s="137"/>
      <c r="U419" s="138"/>
      <c r="V419" s="135"/>
      <c r="W419" s="135"/>
      <c r="X419" s="137"/>
      <c r="Y419" s="38"/>
      <c r="Z419" s="36"/>
      <c r="AA419" s="36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137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/>
      <c r="BJ419" s="25"/>
      <c r="BK419" s="25"/>
      <c r="BL419" s="25"/>
      <c r="BM419" s="25"/>
      <c r="BN419" s="25"/>
      <c r="BO419" s="25"/>
      <c r="BP419" s="25"/>
      <c r="BQ419" s="25"/>
      <c r="BR419" s="25"/>
      <c r="BS419" s="25"/>
      <c r="BT419" s="25"/>
      <c r="BU419" s="25"/>
      <c r="BV419" s="25"/>
      <c r="BW419" s="25"/>
      <c r="BX419" s="25"/>
      <c r="BY419" s="25"/>
      <c r="BZ419" s="25"/>
      <c r="CA419" s="25"/>
      <c r="CB419" s="15"/>
    </row>
    <row r="420">
      <c r="A420" s="18"/>
      <c r="B420" s="15"/>
      <c r="C420" s="15"/>
      <c r="D420" s="15"/>
      <c r="E420" s="30"/>
      <c r="F420" s="15"/>
      <c r="G420" s="15"/>
      <c r="H420" s="15"/>
      <c r="I420" s="15"/>
      <c r="J420" s="136"/>
      <c r="K420" s="32"/>
      <c r="L420" s="27"/>
      <c r="M420" s="27"/>
      <c r="N420" s="30"/>
      <c r="O420" s="17"/>
      <c r="P420" s="17"/>
      <c r="Q420" s="27"/>
      <c r="R420" s="28"/>
      <c r="S420" s="28"/>
      <c r="T420" s="137"/>
      <c r="U420" s="138"/>
      <c r="V420" s="135"/>
      <c r="W420" s="135"/>
      <c r="X420" s="137"/>
      <c r="Y420" s="38"/>
      <c r="Z420" s="36"/>
      <c r="AA420" s="36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137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/>
      <c r="BN420" s="25"/>
      <c r="BO420" s="25"/>
      <c r="BP420" s="25"/>
      <c r="BQ420" s="25"/>
      <c r="BR420" s="25"/>
      <c r="BS420" s="25"/>
      <c r="BT420" s="25"/>
      <c r="BU420" s="25"/>
      <c r="BV420" s="25"/>
      <c r="BW420" s="25"/>
      <c r="BX420" s="25"/>
      <c r="BY420" s="25"/>
      <c r="BZ420" s="25"/>
      <c r="CA420" s="25"/>
      <c r="CB420" s="15"/>
    </row>
    <row r="421">
      <c r="A421" s="18"/>
      <c r="B421" s="15"/>
      <c r="C421" s="15"/>
      <c r="D421" s="15"/>
      <c r="E421" s="30"/>
      <c r="F421" s="15"/>
      <c r="G421" s="15"/>
      <c r="H421" s="15"/>
      <c r="I421" s="15"/>
      <c r="J421" s="136"/>
      <c r="K421" s="32"/>
      <c r="L421" s="27"/>
      <c r="M421" s="27"/>
      <c r="N421" s="30"/>
      <c r="O421" s="17"/>
      <c r="P421" s="17"/>
      <c r="Q421" s="27"/>
      <c r="R421" s="28"/>
      <c r="S421" s="28"/>
      <c r="T421" s="137"/>
      <c r="U421" s="138"/>
      <c r="V421" s="135"/>
      <c r="W421" s="135"/>
      <c r="X421" s="137"/>
      <c r="Y421" s="38"/>
      <c r="Z421" s="36"/>
      <c r="AA421" s="36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137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  <c r="BL421" s="25"/>
      <c r="BM421" s="25"/>
      <c r="BN421" s="25"/>
      <c r="BO421" s="25"/>
      <c r="BP421" s="25"/>
      <c r="BQ421" s="25"/>
      <c r="BR421" s="25"/>
      <c r="BS421" s="25"/>
      <c r="BT421" s="25"/>
      <c r="BU421" s="25"/>
      <c r="BV421" s="25"/>
      <c r="BW421" s="25"/>
      <c r="BX421" s="25"/>
      <c r="BY421" s="25"/>
      <c r="BZ421" s="25"/>
      <c r="CA421" s="25"/>
      <c r="CB421" s="15"/>
    </row>
    <row r="422">
      <c r="A422" s="18"/>
      <c r="B422" s="15"/>
      <c r="C422" s="15"/>
      <c r="D422" s="15"/>
      <c r="E422" s="30"/>
      <c r="F422" s="15"/>
      <c r="G422" s="15"/>
      <c r="H422" s="15"/>
      <c r="I422" s="15"/>
      <c r="J422" s="136"/>
      <c r="K422" s="32"/>
      <c r="L422" s="27"/>
      <c r="M422" s="27"/>
      <c r="N422" s="30"/>
      <c r="O422" s="17"/>
      <c r="P422" s="17"/>
      <c r="Q422" s="27"/>
      <c r="R422" s="28"/>
      <c r="S422" s="28"/>
      <c r="T422" s="137"/>
      <c r="U422" s="138"/>
      <c r="V422" s="135"/>
      <c r="W422" s="135"/>
      <c r="X422" s="137"/>
      <c r="Y422" s="38"/>
      <c r="Z422" s="36"/>
      <c r="AA422" s="36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137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  <c r="BL422" s="25"/>
      <c r="BM422" s="25"/>
      <c r="BN422" s="25"/>
      <c r="BO422" s="25"/>
      <c r="BP422" s="25"/>
      <c r="BQ422" s="25"/>
      <c r="BR422" s="25"/>
      <c r="BS422" s="25"/>
      <c r="BT422" s="25"/>
      <c r="BU422" s="25"/>
      <c r="BV422" s="25"/>
      <c r="BW422" s="25"/>
      <c r="BX422" s="25"/>
      <c r="BY422" s="25"/>
      <c r="BZ422" s="25"/>
      <c r="CA422" s="25"/>
      <c r="CB422" s="15"/>
    </row>
    <row r="423">
      <c r="A423" s="18"/>
      <c r="B423" s="15"/>
      <c r="C423" s="15"/>
      <c r="D423" s="15"/>
      <c r="E423" s="30"/>
      <c r="F423" s="15"/>
      <c r="G423" s="15"/>
      <c r="H423" s="15"/>
      <c r="I423" s="15"/>
      <c r="J423" s="136"/>
      <c r="K423" s="32"/>
      <c r="L423" s="27"/>
      <c r="M423" s="27"/>
      <c r="N423" s="30"/>
      <c r="O423" s="17"/>
      <c r="P423" s="17"/>
      <c r="Q423" s="27"/>
      <c r="R423" s="28"/>
      <c r="S423" s="28"/>
      <c r="T423" s="137"/>
      <c r="U423" s="138"/>
      <c r="V423" s="135"/>
      <c r="W423" s="135"/>
      <c r="X423" s="137"/>
      <c r="Y423" s="38"/>
      <c r="Z423" s="36"/>
      <c r="AA423" s="36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137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25"/>
      <c r="BG423" s="25"/>
      <c r="BH423" s="25"/>
      <c r="BI423" s="25"/>
      <c r="BJ423" s="25"/>
      <c r="BK423" s="25"/>
      <c r="BL423" s="25"/>
      <c r="BM423" s="25"/>
      <c r="BN423" s="25"/>
      <c r="BO423" s="25"/>
      <c r="BP423" s="25"/>
      <c r="BQ423" s="25"/>
      <c r="BR423" s="25"/>
      <c r="BS423" s="25"/>
      <c r="BT423" s="25"/>
      <c r="BU423" s="25"/>
      <c r="BV423" s="25"/>
      <c r="BW423" s="25"/>
      <c r="BX423" s="25"/>
      <c r="BY423" s="25"/>
      <c r="BZ423" s="25"/>
      <c r="CA423" s="25"/>
      <c r="CB423" s="15"/>
    </row>
    <row r="424">
      <c r="A424" s="18"/>
      <c r="B424" s="15"/>
      <c r="C424" s="15"/>
      <c r="D424" s="15"/>
      <c r="E424" s="30"/>
      <c r="F424" s="15"/>
      <c r="G424" s="15"/>
      <c r="H424" s="15"/>
      <c r="I424" s="15"/>
      <c r="J424" s="136"/>
      <c r="K424" s="32"/>
      <c r="L424" s="27"/>
      <c r="M424" s="27"/>
      <c r="N424" s="30"/>
      <c r="O424" s="17"/>
      <c r="P424" s="17"/>
      <c r="Q424" s="27"/>
      <c r="R424" s="28"/>
      <c r="S424" s="28"/>
      <c r="T424" s="137"/>
      <c r="U424" s="138"/>
      <c r="V424" s="135"/>
      <c r="W424" s="135"/>
      <c r="X424" s="137"/>
      <c r="Y424" s="38"/>
      <c r="Z424" s="36"/>
      <c r="AA424" s="36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137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25"/>
      <c r="BG424" s="25"/>
      <c r="BH424" s="25"/>
      <c r="BI424" s="25"/>
      <c r="BJ424" s="25"/>
      <c r="BK424" s="25"/>
      <c r="BL424" s="25"/>
      <c r="BM424" s="25"/>
      <c r="BN424" s="25"/>
      <c r="BO424" s="25"/>
      <c r="BP424" s="25"/>
      <c r="BQ424" s="25"/>
      <c r="BR424" s="25"/>
      <c r="BS424" s="25"/>
      <c r="BT424" s="25"/>
      <c r="BU424" s="25"/>
      <c r="BV424" s="25"/>
      <c r="BW424" s="25"/>
      <c r="BX424" s="25"/>
      <c r="BY424" s="25"/>
      <c r="BZ424" s="25"/>
      <c r="CA424" s="25"/>
      <c r="CB424" s="15"/>
    </row>
    <row r="425">
      <c r="A425" s="18"/>
      <c r="B425" s="15"/>
      <c r="C425" s="15"/>
      <c r="D425" s="15"/>
      <c r="E425" s="30"/>
      <c r="F425" s="15"/>
      <c r="G425" s="15"/>
      <c r="H425" s="15"/>
      <c r="I425" s="15"/>
      <c r="J425" s="136"/>
      <c r="K425" s="32"/>
      <c r="L425" s="27"/>
      <c r="M425" s="27"/>
      <c r="N425" s="30"/>
      <c r="O425" s="17"/>
      <c r="P425" s="17"/>
      <c r="Q425" s="27"/>
      <c r="R425" s="28"/>
      <c r="S425" s="28"/>
      <c r="T425" s="137"/>
      <c r="U425" s="138"/>
      <c r="V425" s="135"/>
      <c r="W425" s="135"/>
      <c r="X425" s="137"/>
      <c r="Y425" s="38"/>
      <c r="Z425" s="36"/>
      <c r="AA425" s="36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137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  <c r="BN425" s="25"/>
      <c r="BO425" s="25"/>
      <c r="BP425" s="25"/>
      <c r="BQ425" s="25"/>
      <c r="BR425" s="25"/>
      <c r="BS425" s="25"/>
      <c r="BT425" s="25"/>
      <c r="BU425" s="25"/>
      <c r="BV425" s="25"/>
      <c r="BW425" s="25"/>
      <c r="BX425" s="25"/>
      <c r="BY425" s="25"/>
      <c r="BZ425" s="25"/>
      <c r="CA425" s="25"/>
      <c r="CB425" s="15"/>
    </row>
    <row r="426">
      <c r="A426" s="18"/>
      <c r="B426" s="15"/>
      <c r="C426" s="15"/>
      <c r="D426" s="15"/>
      <c r="E426" s="30"/>
      <c r="F426" s="15"/>
      <c r="G426" s="15"/>
      <c r="H426" s="15"/>
      <c r="I426" s="15"/>
      <c r="J426" s="136"/>
      <c r="K426" s="32"/>
      <c r="L426" s="27"/>
      <c r="M426" s="27"/>
      <c r="N426" s="30"/>
      <c r="O426" s="17"/>
      <c r="P426" s="17"/>
      <c r="Q426" s="27"/>
      <c r="R426" s="28"/>
      <c r="S426" s="28"/>
      <c r="T426" s="137"/>
      <c r="U426" s="138"/>
      <c r="V426" s="135"/>
      <c r="W426" s="135"/>
      <c r="X426" s="137"/>
      <c r="Y426" s="38"/>
      <c r="Z426" s="36"/>
      <c r="AA426" s="36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137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25"/>
      <c r="BG426" s="25"/>
      <c r="BH426" s="25"/>
      <c r="BI426" s="25"/>
      <c r="BJ426" s="25"/>
      <c r="BK426" s="25"/>
      <c r="BL426" s="25"/>
      <c r="BM426" s="25"/>
      <c r="BN426" s="25"/>
      <c r="BO426" s="25"/>
      <c r="BP426" s="25"/>
      <c r="BQ426" s="25"/>
      <c r="BR426" s="25"/>
      <c r="BS426" s="25"/>
      <c r="BT426" s="25"/>
      <c r="BU426" s="25"/>
      <c r="BV426" s="25"/>
      <c r="BW426" s="25"/>
      <c r="BX426" s="25"/>
      <c r="BY426" s="25"/>
      <c r="BZ426" s="25"/>
      <c r="CA426" s="25"/>
      <c r="CB426" s="15"/>
    </row>
    <row r="427">
      <c r="A427" s="18"/>
      <c r="B427" s="15"/>
      <c r="C427" s="15"/>
      <c r="D427" s="15"/>
      <c r="E427" s="30"/>
      <c r="F427" s="15"/>
      <c r="G427" s="15"/>
      <c r="H427" s="15"/>
      <c r="I427" s="15"/>
      <c r="J427" s="136"/>
      <c r="K427" s="32"/>
      <c r="L427" s="27"/>
      <c r="M427" s="27"/>
      <c r="N427" s="30"/>
      <c r="O427" s="17"/>
      <c r="P427" s="17"/>
      <c r="Q427" s="27"/>
      <c r="R427" s="28"/>
      <c r="S427" s="28"/>
      <c r="T427" s="137"/>
      <c r="U427" s="138"/>
      <c r="V427" s="135"/>
      <c r="W427" s="135"/>
      <c r="X427" s="137"/>
      <c r="Y427" s="38"/>
      <c r="Z427" s="36"/>
      <c r="AA427" s="36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137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25"/>
      <c r="BG427" s="25"/>
      <c r="BH427" s="25"/>
      <c r="BI427" s="25"/>
      <c r="BJ427" s="25"/>
      <c r="BK427" s="25"/>
      <c r="BL427" s="25"/>
      <c r="BM427" s="25"/>
      <c r="BN427" s="25"/>
      <c r="BO427" s="25"/>
      <c r="BP427" s="25"/>
      <c r="BQ427" s="25"/>
      <c r="BR427" s="25"/>
      <c r="BS427" s="25"/>
      <c r="BT427" s="25"/>
      <c r="BU427" s="25"/>
      <c r="BV427" s="25"/>
      <c r="BW427" s="25"/>
      <c r="BX427" s="25"/>
      <c r="BY427" s="25"/>
      <c r="BZ427" s="25"/>
      <c r="CA427" s="25"/>
      <c r="CB427" s="15"/>
    </row>
    <row r="428">
      <c r="A428" s="18"/>
      <c r="B428" s="15"/>
      <c r="C428" s="15"/>
      <c r="D428" s="15"/>
      <c r="E428" s="30"/>
      <c r="F428" s="15"/>
      <c r="G428" s="15"/>
      <c r="H428" s="15"/>
      <c r="I428" s="15"/>
      <c r="J428" s="136"/>
      <c r="K428" s="32"/>
      <c r="L428" s="27"/>
      <c r="M428" s="27"/>
      <c r="N428" s="30"/>
      <c r="O428" s="17"/>
      <c r="P428" s="17"/>
      <c r="Q428" s="27"/>
      <c r="R428" s="28"/>
      <c r="S428" s="28"/>
      <c r="T428" s="137"/>
      <c r="U428" s="138"/>
      <c r="V428" s="135"/>
      <c r="W428" s="135"/>
      <c r="X428" s="137"/>
      <c r="Y428" s="38"/>
      <c r="Z428" s="36"/>
      <c r="AA428" s="36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137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25"/>
      <c r="BG428" s="25"/>
      <c r="BH428" s="25"/>
      <c r="BI428" s="25"/>
      <c r="BJ428" s="25"/>
      <c r="BK428" s="25"/>
      <c r="BL428" s="25"/>
      <c r="BM428" s="25"/>
      <c r="BN428" s="25"/>
      <c r="BO428" s="25"/>
      <c r="BP428" s="25"/>
      <c r="BQ428" s="25"/>
      <c r="BR428" s="25"/>
      <c r="BS428" s="25"/>
      <c r="BT428" s="25"/>
      <c r="BU428" s="25"/>
      <c r="BV428" s="25"/>
      <c r="BW428" s="25"/>
      <c r="BX428" s="25"/>
      <c r="BY428" s="25"/>
      <c r="BZ428" s="25"/>
      <c r="CA428" s="25"/>
      <c r="CB428" s="15"/>
    </row>
    <row r="429">
      <c r="A429" s="18"/>
      <c r="B429" s="15"/>
      <c r="C429" s="15"/>
      <c r="D429" s="15"/>
      <c r="E429" s="30"/>
      <c r="F429" s="15"/>
      <c r="G429" s="15"/>
      <c r="H429" s="15"/>
      <c r="I429" s="15"/>
      <c r="J429" s="136"/>
      <c r="K429" s="32"/>
      <c r="L429" s="27"/>
      <c r="M429" s="27"/>
      <c r="N429" s="30"/>
      <c r="O429" s="17"/>
      <c r="P429" s="17"/>
      <c r="Q429" s="27"/>
      <c r="R429" s="28"/>
      <c r="S429" s="28"/>
      <c r="T429" s="137"/>
      <c r="U429" s="138"/>
      <c r="V429" s="135"/>
      <c r="W429" s="135"/>
      <c r="X429" s="137"/>
      <c r="Y429" s="38"/>
      <c r="Z429" s="36"/>
      <c r="AA429" s="36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137"/>
      <c r="AS429" s="25"/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  <c r="BE429" s="25"/>
      <c r="BF429" s="25"/>
      <c r="BG429" s="25"/>
      <c r="BH429" s="25"/>
      <c r="BI429" s="25"/>
      <c r="BJ429" s="25"/>
      <c r="BK429" s="25"/>
      <c r="BL429" s="25"/>
      <c r="BM429" s="25"/>
      <c r="BN429" s="25"/>
      <c r="BO429" s="25"/>
      <c r="BP429" s="25"/>
      <c r="BQ429" s="25"/>
      <c r="BR429" s="25"/>
      <c r="BS429" s="25"/>
      <c r="BT429" s="25"/>
      <c r="BU429" s="25"/>
      <c r="BV429" s="25"/>
      <c r="BW429" s="25"/>
      <c r="BX429" s="25"/>
      <c r="BY429" s="25"/>
      <c r="BZ429" s="25"/>
      <c r="CA429" s="25"/>
      <c r="CB429" s="15"/>
    </row>
    <row r="430">
      <c r="A430" s="18"/>
      <c r="B430" s="15"/>
      <c r="C430" s="15"/>
      <c r="D430" s="15"/>
      <c r="E430" s="30"/>
      <c r="F430" s="15"/>
      <c r="G430" s="15"/>
      <c r="H430" s="15"/>
      <c r="I430" s="15"/>
      <c r="J430" s="136"/>
      <c r="K430" s="32"/>
      <c r="L430" s="27"/>
      <c r="M430" s="27"/>
      <c r="N430" s="30"/>
      <c r="O430" s="17"/>
      <c r="P430" s="17"/>
      <c r="Q430" s="27"/>
      <c r="R430" s="28"/>
      <c r="S430" s="28"/>
      <c r="T430" s="137"/>
      <c r="U430" s="138"/>
      <c r="V430" s="135"/>
      <c r="W430" s="135"/>
      <c r="X430" s="137"/>
      <c r="Y430" s="38"/>
      <c r="Z430" s="36"/>
      <c r="AA430" s="36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137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  <c r="BL430" s="25"/>
      <c r="BM430" s="25"/>
      <c r="BN430" s="25"/>
      <c r="BO430" s="25"/>
      <c r="BP430" s="25"/>
      <c r="BQ430" s="25"/>
      <c r="BR430" s="25"/>
      <c r="BS430" s="25"/>
      <c r="BT430" s="25"/>
      <c r="BU430" s="25"/>
      <c r="BV430" s="25"/>
      <c r="BW430" s="25"/>
      <c r="BX430" s="25"/>
      <c r="BY430" s="25"/>
      <c r="BZ430" s="25"/>
      <c r="CA430" s="25"/>
      <c r="CB430" s="15"/>
    </row>
    <row r="431">
      <c r="A431" s="18"/>
      <c r="B431" s="15"/>
      <c r="C431" s="15"/>
      <c r="D431" s="15"/>
      <c r="E431" s="30"/>
      <c r="F431" s="15"/>
      <c r="G431" s="15"/>
      <c r="H431" s="15"/>
      <c r="I431" s="15"/>
      <c r="J431" s="136"/>
      <c r="K431" s="32"/>
      <c r="L431" s="27"/>
      <c r="M431" s="27"/>
      <c r="N431" s="30"/>
      <c r="O431" s="17"/>
      <c r="P431" s="17"/>
      <c r="Q431" s="27"/>
      <c r="R431" s="28"/>
      <c r="S431" s="28"/>
      <c r="T431" s="137"/>
      <c r="U431" s="138"/>
      <c r="V431" s="135"/>
      <c r="W431" s="135"/>
      <c r="X431" s="137"/>
      <c r="Y431" s="38"/>
      <c r="Z431" s="36"/>
      <c r="AA431" s="36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137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25"/>
      <c r="BG431" s="25"/>
      <c r="BH431" s="25"/>
      <c r="BI431" s="25"/>
      <c r="BJ431" s="25"/>
      <c r="BK431" s="25"/>
      <c r="BL431" s="25"/>
      <c r="BM431" s="25"/>
      <c r="BN431" s="25"/>
      <c r="BO431" s="25"/>
      <c r="BP431" s="25"/>
      <c r="BQ431" s="25"/>
      <c r="BR431" s="25"/>
      <c r="BS431" s="25"/>
      <c r="BT431" s="25"/>
      <c r="BU431" s="25"/>
      <c r="BV431" s="25"/>
      <c r="BW431" s="25"/>
      <c r="BX431" s="25"/>
      <c r="BY431" s="25"/>
      <c r="BZ431" s="25"/>
      <c r="CA431" s="25"/>
      <c r="CB431" s="15"/>
    </row>
    <row r="432">
      <c r="A432" s="18"/>
      <c r="B432" s="15"/>
      <c r="C432" s="15"/>
      <c r="D432" s="15"/>
      <c r="E432" s="30"/>
      <c r="F432" s="15"/>
      <c r="G432" s="15"/>
      <c r="H432" s="15"/>
      <c r="I432" s="15"/>
      <c r="J432" s="136"/>
      <c r="K432" s="32"/>
      <c r="L432" s="27"/>
      <c r="M432" s="27"/>
      <c r="N432" s="30"/>
      <c r="O432" s="17"/>
      <c r="P432" s="17"/>
      <c r="Q432" s="27"/>
      <c r="R432" s="28"/>
      <c r="S432" s="28"/>
      <c r="T432" s="137"/>
      <c r="U432" s="138"/>
      <c r="V432" s="135"/>
      <c r="W432" s="135"/>
      <c r="X432" s="137"/>
      <c r="Y432" s="38"/>
      <c r="Z432" s="36"/>
      <c r="AA432" s="36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137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25"/>
      <c r="BG432" s="25"/>
      <c r="BH432" s="25"/>
      <c r="BI432" s="25"/>
      <c r="BJ432" s="25"/>
      <c r="BK432" s="25"/>
      <c r="BL432" s="25"/>
      <c r="BM432" s="25"/>
      <c r="BN432" s="25"/>
      <c r="BO432" s="25"/>
      <c r="BP432" s="25"/>
      <c r="BQ432" s="25"/>
      <c r="BR432" s="25"/>
      <c r="BS432" s="25"/>
      <c r="BT432" s="25"/>
      <c r="BU432" s="25"/>
      <c r="BV432" s="25"/>
      <c r="BW432" s="25"/>
      <c r="BX432" s="25"/>
      <c r="BY432" s="25"/>
      <c r="BZ432" s="25"/>
      <c r="CA432" s="25"/>
      <c r="CB432" s="15"/>
    </row>
    <row r="433">
      <c r="A433" s="18"/>
      <c r="B433" s="15"/>
      <c r="C433" s="15"/>
      <c r="D433" s="15"/>
      <c r="E433" s="30"/>
      <c r="F433" s="15"/>
      <c r="G433" s="15"/>
      <c r="H433" s="15"/>
      <c r="I433" s="15"/>
      <c r="J433" s="136"/>
      <c r="K433" s="32"/>
      <c r="L433" s="27"/>
      <c r="M433" s="27"/>
      <c r="N433" s="30"/>
      <c r="O433" s="17"/>
      <c r="P433" s="17"/>
      <c r="Q433" s="27"/>
      <c r="R433" s="28"/>
      <c r="S433" s="28"/>
      <c r="T433" s="137"/>
      <c r="U433" s="138"/>
      <c r="V433" s="135"/>
      <c r="W433" s="135"/>
      <c r="X433" s="137"/>
      <c r="Y433" s="38"/>
      <c r="Z433" s="36"/>
      <c r="AA433" s="36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137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  <c r="BN433" s="25"/>
      <c r="BO433" s="25"/>
      <c r="BP433" s="25"/>
      <c r="BQ433" s="25"/>
      <c r="BR433" s="25"/>
      <c r="BS433" s="25"/>
      <c r="BT433" s="25"/>
      <c r="BU433" s="25"/>
      <c r="BV433" s="25"/>
      <c r="BW433" s="25"/>
      <c r="BX433" s="25"/>
      <c r="BY433" s="25"/>
      <c r="BZ433" s="25"/>
      <c r="CA433" s="25"/>
      <c r="CB433" s="15"/>
    </row>
    <row r="434">
      <c r="A434" s="18"/>
      <c r="B434" s="15"/>
      <c r="C434" s="15"/>
      <c r="D434" s="15"/>
      <c r="E434" s="30"/>
      <c r="F434" s="15"/>
      <c r="G434" s="15"/>
      <c r="H434" s="15"/>
      <c r="I434" s="15"/>
      <c r="J434" s="136"/>
      <c r="K434" s="32"/>
      <c r="L434" s="27"/>
      <c r="M434" s="27"/>
      <c r="N434" s="30"/>
      <c r="O434" s="17"/>
      <c r="P434" s="17"/>
      <c r="Q434" s="27"/>
      <c r="R434" s="28"/>
      <c r="S434" s="28"/>
      <c r="T434" s="137"/>
      <c r="U434" s="138"/>
      <c r="V434" s="135"/>
      <c r="W434" s="135"/>
      <c r="X434" s="137"/>
      <c r="Y434" s="38"/>
      <c r="Z434" s="36"/>
      <c r="AA434" s="36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137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5"/>
      <c r="BH434" s="25"/>
      <c r="BI434" s="25"/>
      <c r="BJ434" s="25"/>
      <c r="BK434" s="25"/>
      <c r="BL434" s="25"/>
      <c r="BM434" s="25"/>
      <c r="BN434" s="25"/>
      <c r="BO434" s="25"/>
      <c r="BP434" s="25"/>
      <c r="BQ434" s="25"/>
      <c r="BR434" s="25"/>
      <c r="BS434" s="25"/>
      <c r="BT434" s="25"/>
      <c r="BU434" s="25"/>
      <c r="BV434" s="25"/>
      <c r="BW434" s="25"/>
      <c r="BX434" s="25"/>
      <c r="BY434" s="25"/>
      <c r="BZ434" s="25"/>
      <c r="CA434" s="25"/>
      <c r="CB434" s="15"/>
    </row>
    <row r="435">
      <c r="A435" s="18"/>
      <c r="B435" s="15"/>
      <c r="C435" s="15"/>
      <c r="D435" s="15"/>
      <c r="E435" s="30"/>
      <c r="F435" s="15"/>
      <c r="G435" s="15"/>
      <c r="H435" s="15"/>
      <c r="I435" s="15"/>
      <c r="J435" s="136"/>
      <c r="K435" s="32"/>
      <c r="L435" s="27"/>
      <c r="M435" s="27"/>
      <c r="N435" s="30"/>
      <c r="O435" s="17"/>
      <c r="P435" s="17"/>
      <c r="Q435" s="27"/>
      <c r="R435" s="28"/>
      <c r="S435" s="28"/>
      <c r="T435" s="137"/>
      <c r="U435" s="138"/>
      <c r="V435" s="135"/>
      <c r="W435" s="135"/>
      <c r="X435" s="137"/>
      <c r="Y435" s="38"/>
      <c r="Z435" s="36"/>
      <c r="AA435" s="36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137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  <c r="BL435" s="25"/>
      <c r="BM435" s="25"/>
      <c r="BN435" s="25"/>
      <c r="BO435" s="25"/>
      <c r="BP435" s="25"/>
      <c r="BQ435" s="25"/>
      <c r="BR435" s="25"/>
      <c r="BS435" s="25"/>
      <c r="BT435" s="25"/>
      <c r="BU435" s="25"/>
      <c r="BV435" s="25"/>
      <c r="BW435" s="25"/>
      <c r="BX435" s="25"/>
      <c r="BY435" s="25"/>
      <c r="BZ435" s="25"/>
      <c r="CA435" s="25"/>
      <c r="CB435" s="15"/>
    </row>
    <row r="436">
      <c r="A436" s="18"/>
      <c r="B436" s="15"/>
      <c r="C436" s="15"/>
      <c r="D436" s="15"/>
      <c r="E436" s="30"/>
      <c r="F436" s="15"/>
      <c r="G436" s="15"/>
      <c r="H436" s="15"/>
      <c r="I436" s="15"/>
      <c r="J436" s="136"/>
      <c r="K436" s="32"/>
      <c r="L436" s="27"/>
      <c r="M436" s="27"/>
      <c r="N436" s="30"/>
      <c r="O436" s="17"/>
      <c r="P436" s="17"/>
      <c r="Q436" s="27"/>
      <c r="R436" s="28"/>
      <c r="S436" s="28"/>
      <c r="T436" s="137"/>
      <c r="U436" s="138"/>
      <c r="V436" s="135"/>
      <c r="W436" s="135"/>
      <c r="X436" s="137"/>
      <c r="Y436" s="38"/>
      <c r="Z436" s="36"/>
      <c r="AA436" s="36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137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25"/>
      <c r="BG436" s="25"/>
      <c r="BH436" s="25"/>
      <c r="BI436" s="25"/>
      <c r="BJ436" s="25"/>
      <c r="BK436" s="25"/>
      <c r="BL436" s="25"/>
      <c r="BM436" s="25"/>
      <c r="BN436" s="25"/>
      <c r="BO436" s="25"/>
      <c r="BP436" s="25"/>
      <c r="BQ436" s="25"/>
      <c r="BR436" s="25"/>
      <c r="BS436" s="25"/>
      <c r="BT436" s="25"/>
      <c r="BU436" s="25"/>
      <c r="BV436" s="25"/>
      <c r="BW436" s="25"/>
      <c r="BX436" s="25"/>
      <c r="BY436" s="25"/>
      <c r="BZ436" s="25"/>
      <c r="CA436" s="25"/>
      <c r="CB436" s="15"/>
    </row>
    <row r="437">
      <c r="A437" s="18"/>
      <c r="B437" s="15"/>
      <c r="C437" s="15"/>
      <c r="D437" s="15"/>
      <c r="E437" s="30"/>
      <c r="F437" s="15"/>
      <c r="G437" s="15"/>
      <c r="H437" s="15"/>
      <c r="I437" s="15"/>
      <c r="J437" s="136"/>
      <c r="K437" s="32"/>
      <c r="L437" s="27"/>
      <c r="M437" s="27"/>
      <c r="N437" s="30"/>
      <c r="O437" s="17"/>
      <c r="P437" s="17"/>
      <c r="Q437" s="27"/>
      <c r="R437" s="28"/>
      <c r="S437" s="28"/>
      <c r="T437" s="137"/>
      <c r="U437" s="138"/>
      <c r="V437" s="135"/>
      <c r="W437" s="135"/>
      <c r="X437" s="137"/>
      <c r="Y437" s="38"/>
      <c r="Z437" s="36"/>
      <c r="AA437" s="36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137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  <c r="BL437" s="25"/>
      <c r="BM437" s="25"/>
      <c r="BN437" s="25"/>
      <c r="BO437" s="25"/>
      <c r="BP437" s="25"/>
      <c r="BQ437" s="25"/>
      <c r="BR437" s="25"/>
      <c r="BS437" s="25"/>
      <c r="BT437" s="25"/>
      <c r="BU437" s="25"/>
      <c r="BV437" s="25"/>
      <c r="BW437" s="25"/>
      <c r="BX437" s="25"/>
      <c r="BY437" s="25"/>
      <c r="BZ437" s="25"/>
      <c r="CA437" s="25"/>
      <c r="CB437" s="15"/>
    </row>
    <row r="438">
      <c r="A438" s="18"/>
      <c r="B438" s="15"/>
      <c r="C438" s="15"/>
      <c r="D438" s="15"/>
      <c r="E438" s="30"/>
      <c r="F438" s="15"/>
      <c r="G438" s="15"/>
      <c r="H438" s="15"/>
      <c r="I438" s="15"/>
      <c r="J438" s="136"/>
      <c r="K438" s="32"/>
      <c r="L438" s="27"/>
      <c r="M438" s="27"/>
      <c r="N438" s="30"/>
      <c r="O438" s="17"/>
      <c r="P438" s="17"/>
      <c r="Q438" s="27"/>
      <c r="R438" s="28"/>
      <c r="S438" s="28"/>
      <c r="T438" s="137"/>
      <c r="U438" s="138"/>
      <c r="V438" s="135"/>
      <c r="W438" s="135"/>
      <c r="X438" s="137"/>
      <c r="Y438" s="38"/>
      <c r="Z438" s="36"/>
      <c r="AA438" s="36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137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25"/>
      <c r="BG438" s="25"/>
      <c r="BH438" s="25"/>
      <c r="BI438" s="25"/>
      <c r="BJ438" s="25"/>
      <c r="BK438" s="25"/>
      <c r="BL438" s="25"/>
      <c r="BM438" s="25"/>
      <c r="BN438" s="25"/>
      <c r="BO438" s="25"/>
      <c r="BP438" s="25"/>
      <c r="BQ438" s="25"/>
      <c r="BR438" s="25"/>
      <c r="BS438" s="25"/>
      <c r="BT438" s="25"/>
      <c r="BU438" s="25"/>
      <c r="BV438" s="25"/>
      <c r="BW438" s="25"/>
      <c r="BX438" s="25"/>
      <c r="BY438" s="25"/>
      <c r="BZ438" s="25"/>
      <c r="CA438" s="25"/>
      <c r="CB438" s="15"/>
    </row>
    <row r="439">
      <c r="A439" s="18"/>
      <c r="B439" s="15"/>
      <c r="C439" s="15"/>
      <c r="D439" s="15"/>
      <c r="E439" s="30"/>
      <c r="F439" s="15"/>
      <c r="G439" s="15"/>
      <c r="H439" s="15"/>
      <c r="I439" s="15"/>
      <c r="J439" s="136"/>
      <c r="K439" s="32"/>
      <c r="L439" s="27"/>
      <c r="M439" s="27"/>
      <c r="N439" s="30"/>
      <c r="O439" s="17"/>
      <c r="P439" s="17"/>
      <c r="Q439" s="27"/>
      <c r="R439" s="28"/>
      <c r="S439" s="28"/>
      <c r="T439" s="137"/>
      <c r="U439" s="138"/>
      <c r="V439" s="135"/>
      <c r="W439" s="135"/>
      <c r="X439" s="137"/>
      <c r="Y439" s="38"/>
      <c r="Z439" s="36"/>
      <c r="AA439" s="36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137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  <c r="BL439" s="25"/>
      <c r="BM439" s="25"/>
      <c r="BN439" s="25"/>
      <c r="BO439" s="25"/>
      <c r="BP439" s="25"/>
      <c r="BQ439" s="25"/>
      <c r="BR439" s="25"/>
      <c r="BS439" s="25"/>
      <c r="BT439" s="25"/>
      <c r="BU439" s="25"/>
      <c r="BV439" s="25"/>
      <c r="BW439" s="25"/>
      <c r="BX439" s="25"/>
      <c r="BY439" s="25"/>
      <c r="BZ439" s="25"/>
      <c r="CA439" s="25"/>
      <c r="CB439" s="15"/>
    </row>
    <row r="440">
      <c r="A440" s="18"/>
      <c r="B440" s="15"/>
      <c r="C440" s="15"/>
      <c r="D440" s="15"/>
      <c r="E440" s="30"/>
      <c r="F440" s="15"/>
      <c r="G440" s="15"/>
      <c r="H440" s="15"/>
      <c r="I440" s="15"/>
      <c r="J440" s="136"/>
      <c r="K440" s="32"/>
      <c r="L440" s="27"/>
      <c r="M440" s="27"/>
      <c r="N440" s="30"/>
      <c r="O440" s="17"/>
      <c r="P440" s="17"/>
      <c r="Q440" s="27"/>
      <c r="R440" s="28"/>
      <c r="S440" s="28"/>
      <c r="T440" s="137"/>
      <c r="U440" s="138"/>
      <c r="V440" s="135"/>
      <c r="W440" s="135"/>
      <c r="X440" s="137"/>
      <c r="Y440" s="38"/>
      <c r="Z440" s="36"/>
      <c r="AA440" s="36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137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25"/>
      <c r="BG440" s="25"/>
      <c r="BH440" s="25"/>
      <c r="BI440" s="25"/>
      <c r="BJ440" s="25"/>
      <c r="BK440" s="25"/>
      <c r="BL440" s="25"/>
      <c r="BM440" s="25"/>
      <c r="BN440" s="25"/>
      <c r="BO440" s="25"/>
      <c r="BP440" s="25"/>
      <c r="BQ440" s="25"/>
      <c r="BR440" s="25"/>
      <c r="BS440" s="25"/>
      <c r="BT440" s="25"/>
      <c r="BU440" s="25"/>
      <c r="BV440" s="25"/>
      <c r="BW440" s="25"/>
      <c r="BX440" s="25"/>
      <c r="BY440" s="25"/>
      <c r="BZ440" s="25"/>
      <c r="CA440" s="25"/>
      <c r="CB440" s="15"/>
    </row>
    <row r="441">
      <c r="A441" s="18"/>
      <c r="B441" s="15"/>
      <c r="C441" s="15"/>
      <c r="D441" s="15"/>
      <c r="E441" s="30"/>
      <c r="F441" s="15"/>
      <c r="G441" s="15"/>
      <c r="H441" s="15"/>
      <c r="I441" s="15"/>
      <c r="J441" s="136"/>
      <c r="K441" s="32"/>
      <c r="L441" s="27"/>
      <c r="M441" s="27"/>
      <c r="N441" s="30"/>
      <c r="O441" s="17"/>
      <c r="P441" s="17"/>
      <c r="Q441" s="27"/>
      <c r="R441" s="28"/>
      <c r="S441" s="28"/>
      <c r="T441" s="137"/>
      <c r="U441" s="138"/>
      <c r="V441" s="135"/>
      <c r="W441" s="135"/>
      <c r="X441" s="137"/>
      <c r="Y441" s="38"/>
      <c r="Z441" s="36"/>
      <c r="AA441" s="36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137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  <c r="BL441" s="25"/>
      <c r="BM441" s="25"/>
      <c r="BN441" s="25"/>
      <c r="BO441" s="25"/>
      <c r="BP441" s="25"/>
      <c r="BQ441" s="25"/>
      <c r="BR441" s="25"/>
      <c r="BS441" s="25"/>
      <c r="BT441" s="25"/>
      <c r="BU441" s="25"/>
      <c r="BV441" s="25"/>
      <c r="BW441" s="25"/>
      <c r="BX441" s="25"/>
      <c r="BY441" s="25"/>
      <c r="BZ441" s="25"/>
      <c r="CA441" s="25"/>
      <c r="CB441" s="15"/>
    </row>
    <row r="442">
      <c r="A442" s="18"/>
      <c r="B442" s="15"/>
      <c r="C442" s="15"/>
      <c r="D442" s="15"/>
      <c r="E442" s="30"/>
      <c r="F442" s="15"/>
      <c r="G442" s="15"/>
      <c r="H442" s="15"/>
      <c r="I442" s="15"/>
      <c r="J442" s="136"/>
      <c r="K442" s="32"/>
      <c r="L442" s="27"/>
      <c r="M442" s="27"/>
      <c r="N442" s="30"/>
      <c r="O442" s="17"/>
      <c r="P442" s="17"/>
      <c r="Q442" s="27"/>
      <c r="R442" s="28"/>
      <c r="S442" s="28"/>
      <c r="T442" s="137"/>
      <c r="U442" s="138"/>
      <c r="V442" s="135"/>
      <c r="W442" s="135"/>
      <c r="X442" s="137"/>
      <c r="Y442" s="38"/>
      <c r="Z442" s="36"/>
      <c r="AA442" s="36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137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  <c r="BL442" s="25"/>
      <c r="BM442" s="25"/>
      <c r="BN442" s="25"/>
      <c r="BO442" s="25"/>
      <c r="BP442" s="25"/>
      <c r="BQ442" s="25"/>
      <c r="BR442" s="25"/>
      <c r="BS442" s="25"/>
      <c r="BT442" s="25"/>
      <c r="BU442" s="25"/>
      <c r="BV442" s="25"/>
      <c r="BW442" s="25"/>
      <c r="BX442" s="25"/>
      <c r="BY442" s="25"/>
      <c r="BZ442" s="25"/>
      <c r="CA442" s="25"/>
      <c r="CB442" s="15"/>
    </row>
    <row r="443">
      <c r="A443" s="18"/>
      <c r="B443" s="15"/>
      <c r="C443" s="15"/>
      <c r="D443" s="15"/>
      <c r="E443" s="30"/>
      <c r="F443" s="15"/>
      <c r="G443" s="15"/>
      <c r="H443" s="15"/>
      <c r="I443" s="15"/>
      <c r="J443" s="136"/>
      <c r="K443" s="32"/>
      <c r="L443" s="27"/>
      <c r="M443" s="27"/>
      <c r="N443" s="30"/>
      <c r="O443" s="17"/>
      <c r="P443" s="17"/>
      <c r="Q443" s="27"/>
      <c r="R443" s="28"/>
      <c r="S443" s="28"/>
      <c r="T443" s="137"/>
      <c r="U443" s="138"/>
      <c r="V443" s="135"/>
      <c r="W443" s="135"/>
      <c r="X443" s="137"/>
      <c r="Y443" s="38"/>
      <c r="Z443" s="36"/>
      <c r="AA443" s="36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137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  <c r="BL443" s="25"/>
      <c r="BM443" s="25"/>
      <c r="BN443" s="25"/>
      <c r="BO443" s="25"/>
      <c r="BP443" s="25"/>
      <c r="BQ443" s="25"/>
      <c r="BR443" s="25"/>
      <c r="BS443" s="25"/>
      <c r="BT443" s="25"/>
      <c r="BU443" s="25"/>
      <c r="BV443" s="25"/>
      <c r="BW443" s="25"/>
      <c r="BX443" s="25"/>
      <c r="BY443" s="25"/>
      <c r="BZ443" s="25"/>
      <c r="CA443" s="25"/>
      <c r="CB443" s="15"/>
    </row>
    <row r="444">
      <c r="A444" s="18"/>
      <c r="B444" s="15"/>
      <c r="C444" s="15"/>
      <c r="D444" s="15"/>
      <c r="E444" s="30"/>
      <c r="F444" s="15"/>
      <c r="G444" s="15"/>
      <c r="H444" s="15"/>
      <c r="I444" s="15"/>
      <c r="J444" s="136"/>
      <c r="K444" s="32"/>
      <c r="L444" s="27"/>
      <c r="M444" s="27"/>
      <c r="N444" s="30"/>
      <c r="O444" s="17"/>
      <c r="P444" s="17"/>
      <c r="Q444" s="27"/>
      <c r="R444" s="28"/>
      <c r="S444" s="28"/>
      <c r="T444" s="137"/>
      <c r="U444" s="138"/>
      <c r="V444" s="135"/>
      <c r="W444" s="135"/>
      <c r="X444" s="137"/>
      <c r="Y444" s="38"/>
      <c r="Z444" s="36"/>
      <c r="AA444" s="36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137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25"/>
      <c r="BG444" s="25"/>
      <c r="BH444" s="25"/>
      <c r="BI444" s="25"/>
      <c r="BJ444" s="25"/>
      <c r="BK444" s="25"/>
      <c r="BL444" s="25"/>
      <c r="BM444" s="25"/>
      <c r="BN444" s="25"/>
      <c r="BO444" s="25"/>
      <c r="BP444" s="25"/>
      <c r="BQ444" s="25"/>
      <c r="BR444" s="25"/>
      <c r="BS444" s="25"/>
      <c r="BT444" s="25"/>
      <c r="BU444" s="25"/>
      <c r="BV444" s="25"/>
      <c r="BW444" s="25"/>
      <c r="BX444" s="25"/>
      <c r="BY444" s="25"/>
      <c r="BZ444" s="25"/>
      <c r="CA444" s="25"/>
      <c r="CB444" s="15"/>
    </row>
    <row r="445">
      <c r="A445" s="18"/>
      <c r="B445" s="15"/>
      <c r="C445" s="15"/>
      <c r="D445" s="15"/>
      <c r="E445" s="30"/>
      <c r="F445" s="15"/>
      <c r="G445" s="15"/>
      <c r="H445" s="15"/>
      <c r="I445" s="15"/>
      <c r="J445" s="136"/>
      <c r="K445" s="32"/>
      <c r="L445" s="27"/>
      <c r="M445" s="27"/>
      <c r="N445" s="30"/>
      <c r="O445" s="17"/>
      <c r="P445" s="17"/>
      <c r="Q445" s="27"/>
      <c r="R445" s="28"/>
      <c r="S445" s="28"/>
      <c r="T445" s="137"/>
      <c r="U445" s="138"/>
      <c r="V445" s="135"/>
      <c r="W445" s="135"/>
      <c r="X445" s="137"/>
      <c r="Y445" s="38"/>
      <c r="Z445" s="36"/>
      <c r="AA445" s="36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137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25"/>
      <c r="BG445" s="25"/>
      <c r="BH445" s="25"/>
      <c r="BI445" s="25"/>
      <c r="BJ445" s="25"/>
      <c r="BK445" s="25"/>
      <c r="BL445" s="25"/>
      <c r="BM445" s="25"/>
      <c r="BN445" s="25"/>
      <c r="BO445" s="25"/>
      <c r="BP445" s="25"/>
      <c r="BQ445" s="25"/>
      <c r="BR445" s="25"/>
      <c r="BS445" s="25"/>
      <c r="BT445" s="25"/>
      <c r="BU445" s="25"/>
      <c r="BV445" s="25"/>
      <c r="BW445" s="25"/>
      <c r="BX445" s="25"/>
      <c r="BY445" s="25"/>
      <c r="BZ445" s="25"/>
      <c r="CA445" s="25"/>
      <c r="CB445" s="15"/>
    </row>
    <row r="446">
      <c r="A446" s="18"/>
      <c r="B446" s="15"/>
      <c r="C446" s="15"/>
      <c r="D446" s="15"/>
      <c r="E446" s="30"/>
      <c r="F446" s="15"/>
      <c r="G446" s="15"/>
      <c r="H446" s="15"/>
      <c r="I446" s="15"/>
      <c r="J446" s="136"/>
      <c r="K446" s="32"/>
      <c r="L446" s="27"/>
      <c r="M446" s="27"/>
      <c r="N446" s="30"/>
      <c r="O446" s="17"/>
      <c r="P446" s="17"/>
      <c r="Q446" s="27"/>
      <c r="R446" s="28"/>
      <c r="S446" s="28"/>
      <c r="T446" s="137"/>
      <c r="U446" s="138"/>
      <c r="V446" s="135"/>
      <c r="W446" s="135"/>
      <c r="X446" s="137"/>
      <c r="Y446" s="38"/>
      <c r="Z446" s="36"/>
      <c r="AA446" s="36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137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  <c r="BL446" s="25"/>
      <c r="BM446" s="25"/>
      <c r="BN446" s="25"/>
      <c r="BO446" s="25"/>
      <c r="BP446" s="25"/>
      <c r="BQ446" s="25"/>
      <c r="BR446" s="25"/>
      <c r="BS446" s="25"/>
      <c r="BT446" s="25"/>
      <c r="BU446" s="25"/>
      <c r="BV446" s="25"/>
      <c r="BW446" s="25"/>
      <c r="BX446" s="25"/>
      <c r="BY446" s="25"/>
      <c r="BZ446" s="25"/>
      <c r="CA446" s="25"/>
      <c r="CB446" s="15"/>
    </row>
    <row r="447">
      <c r="A447" s="18"/>
      <c r="B447" s="15"/>
      <c r="C447" s="15"/>
      <c r="D447" s="15"/>
      <c r="E447" s="30"/>
      <c r="F447" s="15"/>
      <c r="G447" s="15"/>
      <c r="H447" s="15"/>
      <c r="I447" s="15"/>
      <c r="J447" s="136"/>
      <c r="K447" s="32"/>
      <c r="L447" s="27"/>
      <c r="M447" s="27"/>
      <c r="N447" s="30"/>
      <c r="O447" s="17"/>
      <c r="P447" s="17"/>
      <c r="Q447" s="27"/>
      <c r="R447" s="28"/>
      <c r="S447" s="28"/>
      <c r="T447" s="137"/>
      <c r="U447" s="138"/>
      <c r="V447" s="135"/>
      <c r="W447" s="135"/>
      <c r="X447" s="137"/>
      <c r="Y447" s="38"/>
      <c r="Z447" s="36"/>
      <c r="AA447" s="36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137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25"/>
      <c r="BG447" s="25"/>
      <c r="BH447" s="25"/>
      <c r="BI447" s="25"/>
      <c r="BJ447" s="25"/>
      <c r="BK447" s="25"/>
      <c r="BL447" s="25"/>
      <c r="BM447" s="25"/>
      <c r="BN447" s="25"/>
      <c r="BO447" s="25"/>
      <c r="BP447" s="25"/>
      <c r="BQ447" s="25"/>
      <c r="BR447" s="25"/>
      <c r="BS447" s="25"/>
      <c r="BT447" s="25"/>
      <c r="BU447" s="25"/>
      <c r="BV447" s="25"/>
      <c r="BW447" s="25"/>
      <c r="BX447" s="25"/>
      <c r="BY447" s="25"/>
      <c r="BZ447" s="25"/>
      <c r="CA447" s="25"/>
      <c r="CB447" s="15"/>
    </row>
    <row r="448">
      <c r="A448" s="18"/>
      <c r="B448" s="15"/>
      <c r="C448" s="15"/>
      <c r="D448" s="15"/>
      <c r="E448" s="30"/>
      <c r="F448" s="15"/>
      <c r="G448" s="15"/>
      <c r="H448" s="15"/>
      <c r="I448" s="15"/>
      <c r="J448" s="136"/>
      <c r="K448" s="32"/>
      <c r="L448" s="27"/>
      <c r="M448" s="27"/>
      <c r="N448" s="30"/>
      <c r="O448" s="17"/>
      <c r="P448" s="17"/>
      <c r="Q448" s="27"/>
      <c r="R448" s="28"/>
      <c r="S448" s="28"/>
      <c r="T448" s="137"/>
      <c r="U448" s="138"/>
      <c r="V448" s="135"/>
      <c r="W448" s="135"/>
      <c r="X448" s="137"/>
      <c r="Y448" s="38"/>
      <c r="Z448" s="36"/>
      <c r="AA448" s="36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137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  <c r="BL448" s="25"/>
      <c r="BM448" s="25"/>
      <c r="BN448" s="25"/>
      <c r="BO448" s="25"/>
      <c r="BP448" s="25"/>
      <c r="BQ448" s="25"/>
      <c r="BR448" s="25"/>
      <c r="BS448" s="25"/>
      <c r="BT448" s="25"/>
      <c r="BU448" s="25"/>
      <c r="BV448" s="25"/>
      <c r="BW448" s="25"/>
      <c r="BX448" s="25"/>
      <c r="BY448" s="25"/>
      <c r="BZ448" s="25"/>
      <c r="CA448" s="25"/>
      <c r="CB448" s="15"/>
    </row>
    <row r="449">
      <c r="A449" s="18"/>
      <c r="B449" s="15"/>
      <c r="C449" s="15"/>
      <c r="D449" s="15"/>
      <c r="E449" s="30"/>
      <c r="F449" s="15"/>
      <c r="G449" s="15"/>
      <c r="H449" s="15"/>
      <c r="I449" s="15"/>
      <c r="J449" s="136"/>
      <c r="K449" s="32"/>
      <c r="L449" s="27"/>
      <c r="M449" s="27"/>
      <c r="N449" s="30"/>
      <c r="O449" s="17"/>
      <c r="P449" s="17"/>
      <c r="Q449" s="27"/>
      <c r="R449" s="28"/>
      <c r="S449" s="28"/>
      <c r="T449" s="137"/>
      <c r="U449" s="138"/>
      <c r="V449" s="135"/>
      <c r="W449" s="135"/>
      <c r="X449" s="137"/>
      <c r="Y449" s="38"/>
      <c r="Z449" s="36"/>
      <c r="AA449" s="36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137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25"/>
      <c r="BG449" s="25"/>
      <c r="BH449" s="25"/>
      <c r="BI449" s="25"/>
      <c r="BJ449" s="25"/>
      <c r="BK449" s="25"/>
      <c r="BL449" s="25"/>
      <c r="BM449" s="25"/>
      <c r="BN449" s="25"/>
      <c r="BO449" s="25"/>
      <c r="BP449" s="25"/>
      <c r="BQ449" s="25"/>
      <c r="BR449" s="25"/>
      <c r="BS449" s="25"/>
      <c r="BT449" s="25"/>
      <c r="BU449" s="25"/>
      <c r="BV449" s="25"/>
      <c r="BW449" s="25"/>
      <c r="BX449" s="25"/>
      <c r="BY449" s="25"/>
      <c r="BZ449" s="25"/>
      <c r="CA449" s="25"/>
      <c r="CB449" s="15"/>
    </row>
    <row r="450">
      <c r="A450" s="18"/>
      <c r="B450" s="15"/>
      <c r="C450" s="15"/>
      <c r="D450" s="15"/>
      <c r="E450" s="30"/>
      <c r="F450" s="15"/>
      <c r="G450" s="15"/>
      <c r="H450" s="15"/>
      <c r="I450" s="15"/>
      <c r="J450" s="136"/>
      <c r="K450" s="32"/>
      <c r="L450" s="27"/>
      <c r="M450" s="27"/>
      <c r="N450" s="30"/>
      <c r="O450" s="17"/>
      <c r="P450" s="17"/>
      <c r="Q450" s="27"/>
      <c r="R450" s="28"/>
      <c r="S450" s="28"/>
      <c r="T450" s="137"/>
      <c r="U450" s="138"/>
      <c r="V450" s="135"/>
      <c r="W450" s="135"/>
      <c r="X450" s="137"/>
      <c r="Y450" s="38"/>
      <c r="Z450" s="36"/>
      <c r="AA450" s="36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137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  <c r="BL450" s="25"/>
      <c r="BM450" s="25"/>
      <c r="BN450" s="25"/>
      <c r="BO450" s="25"/>
      <c r="BP450" s="25"/>
      <c r="BQ450" s="25"/>
      <c r="BR450" s="25"/>
      <c r="BS450" s="25"/>
      <c r="BT450" s="25"/>
      <c r="BU450" s="25"/>
      <c r="BV450" s="25"/>
      <c r="BW450" s="25"/>
      <c r="BX450" s="25"/>
      <c r="BY450" s="25"/>
      <c r="BZ450" s="25"/>
      <c r="CA450" s="25"/>
      <c r="CB450" s="15"/>
    </row>
    <row r="451">
      <c r="A451" s="18"/>
      <c r="B451" s="15"/>
      <c r="C451" s="15"/>
      <c r="D451" s="15"/>
      <c r="E451" s="30"/>
      <c r="F451" s="15"/>
      <c r="G451" s="15"/>
      <c r="H451" s="15"/>
      <c r="I451" s="15"/>
      <c r="J451" s="136"/>
      <c r="K451" s="32"/>
      <c r="L451" s="27"/>
      <c r="M451" s="27"/>
      <c r="N451" s="30"/>
      <c r="O451" s="17"/>
      <c r="P451" s="17"/>
      <c r="Q451" s="27"/>
      <c r="R451" s="28"/>
      <c r="S451" s="28"/>
      <c r="T451" s="137"/>
      <c r="U451" s="138"/>
      <c r="V451" s="135"/>
      <c r="W451" s="135"/>
      <c r="X451" s="137"/>
      <c r="Y451" s="38"/>
      <c r="Z451" s="36"/>
      <c r="AA451" s="36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137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25"/>
      <c r="BG451" s="25"/>
      <c r="BH451" s="25"/>
      <c r="BI451" s="25"/>
      <c r="BJ451" s="25"/>
      <c r="BK451" s="25"/>
      <c r="BL451" s="25"/>
      <c r="BM451" s="25"/>
      <c r="BN451" s="25"/>
      <c r="BO451" s="25"/>
      <c r="BP451" s="25"/>
      <c r="BQ451" s="25"/>
      <c r="BR451" s="25"/>
      <c r="BS451" s="25"/>
      <c r="BT451" s="25"/>
      <c r="BU451" s="25"/>
      <c r="BV451" s="25"/>
      <c r="BW451" s="25"/>
      <c r="BX451" s="25"/>
      <c r="BY451" s="25"/>
      <c r="BZ451" s="25"/>
      <c r="CA451" s="25"/>
      <c r="CB451" s="15"/>
    </row>
    <row r="452">
      <c r="A452" s="18"/>
      <c r="B452" s="15"/>
      <c r="C452" s="15"/>
      <c r="D452" s="15"/>
      <c r="E452" s="30"/>
      <c r="F452" s="15"/>
      <c r="G452" s="15"/>
      <c r="H452" s="15"/>
      <c r="I452" s="15"/>
      <c r="J452" s="136"/>
      <c r="K452" s="32"/>
      <c r="L452" s="27"/>
      <c r="M452" s="27"/>
      <c r="N452" s="30"/>
      <c r="O452" s="17"/>
      <c r="P452" s="17"/>
      <c r="Q452" s="27"/>
      <c r="R452" s="28"/>
      <c r="S452" s="28"/>
      <c r="T452" s="137"/>
      <c r="U452" s="138"/>
      <c r="V452" s="135"/>
      <c r="W452" s="135"/>
      <c r="X452" s="137"/>
      <c r="Y452" s="38"/>
      <c r="Z452" s="36"/>
      <c r="AA452" s="36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137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  <c r="BL452" s="25"/>
      <c r="BM452" s="25"/>
      <c r="BN452" s="25"/>
      <c r="BO452" s="25"/>
      <c r="BP452" s="25"/>
      <c r="BQ452" s="25"/>
      <c r="BR452" s="25"/>
      <c r="BS452" s="25"/>
      <c r="BT452" s="25"/>
      <c r="BU452" s="25"/>
      <c r="BV452" s="25"/>
      <c r="BW452" s="25"/>
      <c r="BX452" s="25"/>
      <c r="BY452" s="25"/>
      <c r="BZ452" s="25"/>
      <c r="CA452" s="25"/>
      <c r="CB452" s="15"/>
    </row>
    <row r="453">
      <c r="A453" s="18"/>
      <c r="B453" s="15"/>
      <c r="C453" s="15"/>
      <c r="D453" s="15"/>
      <c r="E453" s="30"/>
      <c r="F453" s="15"/>
      <c r="G453" s="15"/>
      <c r="H453" s="15"/>
      <c r="I453" s="15"/>
      <c r="J453" s="136"/>
      <c r="K453" s="32"/>
      <c r="L453" s="27"/>
      <c r="M453" s="27"/>
      <c r="N453" s="30"/>
      <c r="O453" s="17"/>
      <c r="P453" s="17"/>
      <c r="Q453" s="27"/>
      <c r="R453" s="28"/>
      <c r="S453" s="28"/>
      <c r="T453" s="137"/>
      <c r="U453" s="138"/>
      <c r="V453" s="135"/>
      <c r="W453" s="135"/>
      <c r="X453" s="137"/>
      <c r="Y453" s="38"/>
      <c r="Z453" s="36"/>
      <c r="AA453" s="36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137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25"/>
      <c r="BG453" s="25"/>
      <c r="BH453" s="25"/>
      <c r="BI453" s="25"/>
      <c r="BJ453" s="25"/>
      <c r="BK453" s="25"/>
      <c r="BL453" s="25"/>
      <c r="BM453" s="25"/>
      <c r="BN453" s="25"/>
      <c r="BO453" s="25"/>
      <c r="BP453" s="25"/>
      <c r="BQ453" s="25"/>
      <c r="BR453" s="25"/>
      <c r="BS453" s="25"/>
      <c r="BT453" s="25"/>
      <c r="BU453" s="25"/>
      <c r="BV453" s="25"/>
      <c r="BW453" s="25"/>
      <c r="BX453" s="25"/>
      <c r="BY453" s="25"/>
      <c r="BZ453" s="25"/>
      <c r="CA453" s="25"/>
      <c r="CB453" s="15"/>
    </row>
    <row r="454">
      <c r="A454" s="18"/>
      <c r="B454" s="15"/>
      <c r="C454" s="15"/>
      <c r="D454" s="15"/>
      <c r="E454" s="30"/>
      <c r="F454" s="15"/>
      <c r="G454" s="15"/>
      <c r="H454" s="15"/>
      <c r="I454" s="15"/>
      <c r="J454" s="136"/>
      <c r="K454" s="32"/>
      <c r="L454" s="27"/>
      <c r="M454" s="27"/>
      <c r="N454" s="30"/>
      <c r="O454" s="17"/>
      <c r="P454" s="17"/>
      <c r="Q454" s="27"/>
      <c r="R454" s="28"/>
      <c r="S454" s="28"/>
      <c r="T454" s="137"/>
      <c r="U454" s="138"/>
      <c r="V454" s="135"/>
      <c r="W454" s="135"/>
      <c r="X454" s="137"/>
      <c r="Y454" s="38"/>
      <c r="Z454" s="36"/>
      <c r="AA454" s="36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137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  <c r="BL454" s="25"/>
      <c r="BM454" s="25"/>
      <c r="BN454" s="25"/>
      <c r="BO454" s="25"/>
      <c r="BP454" s="25"/>
      <c r="BQ454" s="25"/>
      <c r="BR454" s="25"/>
      <c r="BS454" s="25"/>
      <c r="BT454" s="25"/>
      <c r="BU454" s="25"/>
      <c r="BV454" s="25"/>
      <c r="BW454" s="25"/>
      <c r="BX454" s="25"/>
      <c r="BY454" s="25"/>
      <c r="BZ454" s="25"/>
      <c r="CA454" s="25"/>
      <c r="CB454" s="15"/>
    </row>
    <row r="455">
      <c r="A455" s="18"/>
      <c r="B455" s="15"/>
      <c r="C455" s="15"/>
      <c r="D455" s="15"/>
      <c r="E455" s="30"/>
      <c r="F455" s="15"/>
      <c r="G455" s="15"/>
      <c r="H455" s="15"/>
      <c r="I455" s="15"/>
      <c r="J455" s="136"/>
      <c r="K455" s="32"/>
      <c r="L455" s="27"/>
      <c r="M455" s="27"/>
      <c r="N455" s="30"/>
      <c r="O455" s="17"/>
      <c r="P455" s="17"/>
      <c r="Q455" s="27"/>
      <c r="R455" s="28"/>
      <c r="S455" s="28"/>
      <c r="T455" s="137"/>
      <c r="U455" s="138"/>
      <c r="V455" s="135"/>
      <c r="W455" s="135"/>
      <c r="X455" s="137"/>
      <c r="Y455" s="38"/>
      <c r="Z455" s="36"/>
      <c r="AA455" s="36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137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25"/>
      <c r="BG455" s="25"/>
      <c r="BH455" s="25"/>
      <c r="BI455" s="25"/>
      <c r="BJ455" s="25"/>
      <c r="BK455" s="25"/>
      <c r="BL455" s="25"/>
      <c r="BM455" s="25"/>
      <c r="BN455" s="25"/>
      <c r="BO455" s="25"/>
      <c r="BP455" s="25"/>
      <c r="BQ455" s="25"/>
      <c r="BR455" s="25"/>
      <c r="BS455" s="25"/>
      <c r="BT455" s="25"/>
      <c r="BU455" s="25"/>
      <c r="BV455" s="25"/>
      <c r="BW455" s="25"/>
      <c r="BX455" s="25"/>
      <c r="BY455" s="25"/>
      <c r="BZ455" s="25"/>
      <c r="CA455" s="25"/>
      <c r="CB455" s="15"/>
    </row>
    <row r="456">
      <c r="A456" s="18"/>
      <c r="B456" s="15"/>
      <c r="C456" s="15"/>
      <c r="D456" s="15"/>
      <c r="E456" s="30"/>
      <c r="F456" s="15"/>
      <c r="G456" s="15"/>
      <c r="H456" s="15"/>
      <c r="I456" s="15"/>
      <c r="J456" s="136"/>
      <c r="K456" s="32"/>
      <c r="L456" s="27"/>
      <c r="M456" s="27"/>
      <c r="N456" s="30"/>
      <c r="O456" s="17"/>
      <c r="P456" s="17"/>
      <c r="Q456" s="27"/>
      <c r="R456" s="28"/>
      <c r="S456" s="28"/>
      <c r="T456" s="137"/>
      <c r="U456" s="138"/>
      <c r="V456" s="135"/>
      <c r="W456" s="135"/>
      <c r="X456" s="137"/>
      <c r="Y456" s="38"/>
      <c r="Z456" s="36"/>
      <c r="AA456" s="36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137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  <c r="BL456" s="25"/>
      <c r="BM456" s="25"/>
      <c r="BN456" s="25"/>
      <c r="BO456" s="25"/>
      <c r="BP456" s="25"/>
      <c r="BQ456" s="25"/>
      <c r="BR456" s="25"/>
      <c r="BS456" s="25"/>
      <c r="BT456" s="25"/>
      <c r="BU456" s="25"/>
      <c r="BV456" s="25"/>
      <c r="BW456" s="25"/>
      <c r="BX456" s="25"/>
      <c r="BY456" s="25"/>
      <c r="BZ456" s="25"/>
      <c r="CA456" s="25"/>
      <c r="CB456" s="15"/>
    </row>
    <row r="457">
      <c r="A457" s="18"/>
      <c r="B457" s="15"/>
      <c r="C457" s="15"/>
      <c r="D457" s="15"/>
      <c r="E457" s="30"/>
      <c r="F457" s="15"/>
      <c r="G457" s="15"/>
      <c r="H457" s="15"/>
      <c r="I457" s="15"/>
      <c r="J457" s="136"/>
      <c r="K457" s="32"/>
      <c r="L457" s="27"/>
      <c r="M457" s="27"/>
      <c r="N457" s="30"/>
      <c r="O457" s="17"/>
      <c r="P457" s="17"/>
      <c r="Q457" s="27"/>
      <c r="R457" s="28"/>
      <c r="S457" s="28"/>
      <c r="T457" s="137"/>
      <c r="U457" s="138"/>
      <c r="V457" s="135"/>
      <c r="W457" s="135"/>
      <c r="X457" s="137"/>
      <c r="Y457" s="38"/>
      <c r="Z457" s="36"/>
      <c r="AA457" s="36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137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  <c r="BL457" s="25"/>
      <c r="BM457" s="25"/>
      <c r="BN457" s="25"/>
      <c r="BO457" s="25"/>
      <c r="BP457" s="25"/>
      <c r="BQ457" s="25"/>
      <c r="BR457" s="25"/>
      <c r="BS457" s="25"/>
      <c r="BT457" s="25"/>
      <c r="BU457" s="25"/>
      <c r="BV457" s="25"/>
      <c r="BW457" s="25"/>
      <c r="BX457" s="25"/>
      <c r="BY457" s="25"/>
      <c r="BZ457" s="25"/>
      <c r="CA457" s="25"/>
      <c r="CB457" s="15"/>
    </row>
    <row r="458">
      <c r="A458" s="18"/>
      <c r="B458" s="15"/>
      <c r="C458" s="15"/>
      <c r="D458" s="15"/>
      <c r="E458" s="30"/>
      <c r="F458" s="15"/>
      <c r="G458" s="15"/>
      <c r="H458" s="15"/>
      <c r="I458" s="15"/>
      <c r="J458" s="136"/>
      <c r="K458" s="32"/>
      <c r="L458" s="27"/>
      <c r="M458" s="27"/>
      <c r="N458" s="30"/>
      <c r="O458" s="17"/>
      <c r="P458" s="17"/>
      <c r="Q458" s="27"/>
      <c r="R458" s="28"/>
      <c r="S458" s="28"/>
      <c r="T458" s="137"/>
      <c r="U458" s="138"/>
      <c r="V458" s="135"/>
      <c r="W458" s="135"/>
      <c r="X458" s="137"/>
      <c r="Y458" s="38"/>
      <c r="Z458" s="36"/>
      <c r="AA458" s="36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137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  <c r="BL458" s="25"/>
      <c r="BM458" s="25"/>
      <c r="BN458" s="25"/>
      <c r="BO458" s="25"/>
      <c r="BP458" s="25"/>
      <c r="BQ458" s="25"/>
      <c r="BR458" s="25"/>
      <c r="BS458" s="25"/>
      <c r="BT458" s="25"/>
      <c r="BU458" s="25"/>
      <c r="BV458" s="25"/>
      <c r="BW458" s="25"/>
      <c r="BX458" s="25"/>
      <c r="BY458" s="25"/>
      <c r="BZ458" s="25"/>
      <c r="CA458" s="25"/>
      <c r="CB458" s="15"/>
    </row>
    <row r="459">
      <c r="A459" s="18"/>
      <c r="B459" s="15"/>
      <c r="C459" s="15"/>
      <c r="D459" s="15"/>
      <c r="E459" s="30"/>
      <c r="F459" s="15"/>
      <c r="G459" s="15"/>
      <c r="H459" s="15"/>
      <c r="I459" s="15"/>
      <c r="J459" s="136"/>
      <c r="K459" s="32"/>
      <c r="L459" s="27"/>
      <c r="M459" s="27"/>
      <c r="N459" s="30"/>
      <c r="O459" s="17"/>
      <c r="P459" s="17"/>
      <c r="Q459" s="27"/>
      <c r="R459" s="28"/>
      <c r="S459" s="28"/>
      <c r="T459" s="137"/>
      <c r="U459" s="138"/>
      <c r="V459" s="135"/>
      <c r="W459" s="135"/>
      <c r="X459" s="137"/>
      <c r="Y459" s="38"/>
      <c r="Z459" s="36"/>
      <c r="AA459" s="36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137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25"/>
      <c r="BG459" s="25"/>
      <c r="BH459" s="25"/>
      <c r="BI459" s="25"/>
      <c r="BJ459" s="25"/>
      <c r="BK459" s="25"/>
      <c r="BL459" s="25"/>
      <c r="BM459" s="25"/>
      <c r="BN459" s="25"/>
      <c r="BO459" s="25"/>
      <c r="BP459" s="25"/>
      <c r="BQ459" s="25"/>
      <c r="BR459" s="25"/>
      <c r="BS459" s="25"/>
      <c r="BT459" s="25"/>
      <c r="BU459" s="25"/>
      <c r="BV459" s="25"/>
      <c r="BW459" s="25"/>
      <c r="BX459" s="25"/>
      <c r="BY459" s="25"/>
      <c r="BZ459" s="25"/>
      <c r="CA459" s="25"/>
      <c r="CB459" s="15"/>
    </row>
    <row r="460">
      <c r="A460" s="18"/>
      <c r="B460" s="15"/>
      <c r="C460" s="15"/>
      <c r="D460" s="15"/>
      <c r="E460" s="30"/>
      <c r="F460" s="15"/>
      <c r="G460" s="15"/>
      <c r="H460" s="15"/>
      <c r="I460" s="15"/>
      <c r="J460" s="136"/>
      <c r="K460" s="32"/>
      <c r="L460" s="27"/>
      <c r="M460" s="27"/>
      <c r="N460" s="30"/>
      <c r="O460" s="17"/>
      <c r="P460" s="17"/>
      <c r="Q460" s="27"/>
      <c r="R460" s="28"/>
      <c r="S460" s="28"/>
      <c r="T460" s="137"/>
      <c r="U460" s="138"/>
      <c r="V460" s="135"/>
      <c r="W460" s="135"/>
      <c r="X460" s="137"/>
      <c r="Y460" s="38"/>
      <c r="Z460" s="36"/>
      <c r="AA460" s="36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137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  <c r="BL460" s="25"/>
      <c r="BM460" s="25"/>
      <c r="BN460" s="25"/>
      <c r="BO460" s="25"/>
      <c r="BP460" s="25"/>
      <c r="BQ460" s="25"/>
      <c r="BR460" s="25"/>
      <c r="BS460" s="25"/>
      <c r="BT460" s="25"/>
      <c r="BU460" s="25"/>
      <c r="BV460" s="25"/>
      <c r="BW460" s="25"/>
      <c r="BX460" s="25"/>
      <c r="BY460" s="25"/>
      <c r="BZ460" s="25"/>
      <c r="CA460" s="25"/>
      <c r="CB460" s="15"/>
    </row>
    <row r="461">
      <c r="A461" s="18"/>
      <c r="B461" s="15"/>
      <c r="C461" s="15"/>
      <c r="D461" s="15"/>
      <c r="E461" s="30"/>
      <c r="F461" s="15"/>
      <c r="G461" s="15"/>
      <c r="H461" s="15"/>
      <c r="I461" s="15"/>
      <c r="J461" s="136"/>
      <c r="K461" s="32"/>
      <c r="L461" s="27"/>
      <c r="M461" s="27"/>
      <c r="N461" s="30"/>
      <c r="O461" s="17"/>
      <c r="P461" s="17"/>
      <c r="Q461" s="27"/>
      <c r="R461" s="28"/>
      <c r="S461" s="28"/>
      <c r="T461" s="137"/>
      <c r="U461" s="138"/>
      <c r="V461" s="135"/>
      <c r="W461" s="135"/>
      <c r="X461" s="137"/>
      <c r="Y461" s="38"/>
      <c r="Z461" s="36"/>
      <c r="AA461" s="36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137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25"/>
      <c r="BG461" s="25"/>
      <c r="BH461" s="25"/>
      <c r="BI461" s="25"/>
      <c r="BJ461" s="25"/>
      <c r="BK461" s="25"/>
      <c r="BL461" s="25"/>
      <c r="BM461" s="25"/>
      <c r="BN461" s="25"/>
      <c r="BO461" s="25"/>
      <c r="BP461" s="25"/>
      <c r="BQ461" s="25"/>
      <c r="BR461" s="25"/>
      <c r="BS461" s="25"/>
      <c r="BT461" s="25"/>
      <c r="BU461" s="25"/>
      <c r="BV461" s="25"/>
      <c r="BW461" s="25"/>
      <c r="BX461" s="25"/>
      <c r="BY461" s="25"/>
      <c r="BZ461" s="25"/>
      <c r="CA461" s="25"/>
      <c r="CB461" s="15"/>
    </row>
    <row r="462">
      <c r="A462" s="18"/>
      <c r="B462" s="15"/>
      <c r="C462" s="15"/>
      <c r="D462" s="15"/>
      <c r="E462" s="30"/>
      <c r="F462" s="15"/>
      <c r="G462" s="15"/>
      <c r="H462" s="15"/>
      <c r="I462" s="15"/>
      <c r="J462" s="136"/>
      <c r="K462" s="32"/>
      <c r="L462" s="27"/>
      <c r="M462" s="27"/>
      <c r="N462" s="30"/>
      <c r="O462" s="17"/>
      <c r="P462" s="17"/>
      <c r="Q462" s="27"/>
      <c r="R462" s="28"/>
      <c r="S462" s="28"/>
      <c r="T462" s="137"/>
      <c r="U462" s="138"/>
      <c r="V462" s="135"/>
      <c r="W462" s="135"/>
      <c r="X462" s="137"/>
      <c r="Y462" s="38"/>
      <c r="Z462" s="36"/>
      <c r="AA462" s="36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137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  <c r="BN462" s="25"/>
      <c r="BO462" s="25"/>
      <c r="BP462" s="25"/>
      <c r="BQ462" s="25"/>
      <c r="BR462" s="25"/>
      <c r="BS462" s="25"/>
      <c r="BT462" s="25"/>
      <c r="BU462" s="25"/>
      <c r="BV462" s="25"/>
      <c r="BW462" s="25"/>
      <c r="BX462" s="25"/>
      <c r="BY462" s="25"/>
      <c r="BZ462" s="25"/>
      <c r="CA462" s="25"/>
      <c r="CB462" s="15"/>
    </row>
    <row r="463">
      <c r="A463" s="18"/>
      <c r="B463" s="15"/>
      <c r="C463" s="15"/>
      <c r="D463" s="15"/>
      <c r="E463" s="30"/>
      <c r="F463" s="15"/>
      <c r="G463" s="15"/>
      <c r="H463" s="15"/>
      <c r="I463" s="15"/>
      <c r="J463" s="136"/>
      <c r="K463" s="32"/>
      <c r="L463" s="27"/>
      <c r="M463" s="27"/>
      <c r="N463" s="30"/>
      <c r="O463" s="17"/>
      <c r="P463" s="17"/>
      <c r="Q463" s="27"/>
      <c r="R463" s="28"/>
      <c r="S463" s="28"/>
      <c r="T463" s="137"/>
      <c r="U463" s="138"/>
      <c r="V463" s="135"/>
      <c r="W463" s="135"/>
      <c r="X463" s="137"/>
      <c r="Y463" s="38"/>
      <c r="Z463" s="36"/>
      <c r="AA463" s="36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137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25"/>
      <c r="BG463" s="25"/>
      <c r="BH463" s="25"/>
      <c r="BI463" s="25"/>
      <c r="BJ463" s="25"/>
      <c r="BK463" s="25"/>
      <c r="BL463" s="25"/>
      <c r="BM463" s="25"/>
      <c r="BN463" s="25"/>
      <c r="BO463" s="25"/>
      <c r="BP463" s="25"/>
      <c r="BQ463" s="25"/>
      <c r="BR463" s="25"/>
      <c r="BS463" s="25"/>
      <c r="BT463" s="25"/>
      <c r="BU463" s="25"/>
      <c r="BV463" s="25"/>
      <c r="BW463" s="25"/>
      <c r="BX463" s="25"/>
      <c r="BY463" s="25"/>
      <c r="BZ463" s="25"/>
      <c r="CA463" s="25"/>
      <c r="CB463" s="15"/>
    </row>
    <row r="464">
      <c r="A464" s="18"/>
      <c r="B464" s="15"/>
      <c r="C464" s="15"/>
      <c r="D464" s="15"/>
      <c r="E464" s="30"/>
      <c r="F464" s="15"/>
      <c r="G464" s="15"/>
      <c r="H464" s="15"/>
      <c r="I464" s="15"/>
      <c r="J464" s="136"/>
      <c r="K464" s="32"/>
      <c r="L464" s="27"/>
      <c r="M464" s="27"/>
      <c r="N464" s="30"/>
      <c r="O464" s="17"/>
      <c r="P464" s="17"/>
      <c r="Q464" s="27"/>
      <c r="R464" s="28"/>
      <c r="S464" s="28"/>
      <c r="T464" s="137"/>
      <c r="U464" s="138"/>
      <c r="V464" s="135"/>
      <c r="W464" s="135"/>
      <c r="X464" s="137"/>
      <c r="Y464" s="38"/>
      <c r="Z464" s="36"/>
      <c r="AA464" s="36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137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25"/>
      <c r="BG464" s="25"/>
      <c r="BH464" s="25"/>
      <c r="BI464" s="25"/>
      <c r="BJ464" s="25"/>
      <c r="BK464" s="25"/>
      <c r="BL464" s="25"/>
      <c r="BM464" s="25"/>
      <c r="BN464" s="25"/>
      <c r="BO464" s="25"/>
      <c r="BP464" s="25"/>
      <c r="BQ464" s="25"/>
      <c r="BR464" s="25"/>
      <c r="BS464" s="25"/>
      <c r="BT464" s="25"/>
      <c r="BU464" s="25"/>
      <c r="BV464" s="25"/>
      <c r="BW464" s="25"/>
      <c r="BX464" s="25"/>
      <c r="BY464" s="25"/>
      <c r="BZ464" s="25"/>
      <c r="CA464" s="25"/>
      <c r="CB464" s="15"/>
    </row>
    <row r="465">
      <c r="A465" s="18"/>
      <c r="B465" s="15"/>
      <c r="C465" s="15"/>
      <c r="D465" s="15"/>
      <c r="E465" s="30"/>
      <c r="F465" s="15"/>
      <c r="G465" s="15"/>
      <c r="H465" s="15"/>
      <c r="I465" s="15"/>
      <c r="J465" s="136"/>
      <c r="K465" s="32"/>
      <c r="L465" s="27"/>
      <c r="M465" s="27"/>
      <c r="N465" s="30"/>
      <c r="O465" s="17"/>
      <c r="P465" s="17"/>
      <c r="Q465" s="27"/>
      <c r="R465" s="28"/>
      <c r="S465" s="28"/>
      <c r="T465" s="137"/>
      <c r="U465" s="138"/>
      <c r="V465" s="135"/>
      <c r="W465" s="135"/>
      <c r="X465" s="137"/>
      <c r="Y465" s="38"/>
      <c r="Z465" s="36"/>
      <c r="AA465" s="36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137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  <c r="BL465" s="25"/>
      <c r="BM465" s="25"/>
      <c r="BN465" s="25"/>
      <c r="BO465" s="25"/>
      <c r="BP465" s="25"/>
      <c r="BQ465" s="25"/>
      <c r="BR465" s="25"/>
      <c r="BS465" s="25"/>
      <c r="BT465" s="25"/>
      <c r="BU465" s="25"/>
      <c r="BV465" s="25"/>
      <c r="BW465" s="25"/>
      <c r="BX465" s="25"/>
      <c r="BY465" s="25"/>
      <c r="BZ465" s="25"/>
      <c r="CA465" s="25"/>
      <c r="CB465" s="15"/>
    </row>
    <row r="466">
      <c r="A466" s="18"/>
      <c r="B466" s="15"/>
      <c r="C466" s="15"/>
      <c r="D466" s="15"/>
      <c r="E466" s="30"/>
      <c r="F466" s="15"/>
      <c r="G466" s="15"/>
      <c r="H466" s="15"/>
      <c r="I466" s="15"/>
      <c r="J466" s="136"/>
      <c r="K466" s="32"/>
      <c r="L466" s="27"/>
      <c r="M466" s="27"/>
      <c r="N466" s="30"/>
      <c r="O466" s="17"/>
      <c r="P466" s="17"/>
      <c r="Q466" s="27"/>
      <c r="R466" s="28"/>
      <c r="S466" s="28"/>
      <c r="T466" s="137"/>
      <c r="U466" s="138"/>
      <c r="V466" s="135"/>
      <c r="W466" s="135"/>
      <c r="X466" s="137"/>
      <c r="Y466" s="38"/>
      <c r="Z466" s="36"/>
      <c r="AA466" s="36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137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  <c r="BL466" s="25"/>
      <c r="BM466" s="25"/>
      <c r="BN466" s="25"/>
      <c r="BO466" s="25"/>
      <c r="BP466" s="25"/>
      <c r="BQ466" s="25"/>
      <c r="BR466" s="25"/>
      <c r="BS466" s="25"/>
      <c r="BT466" s="25"/>
      <c r="BU466" s="25"/>
      <c r="BV466" s="25"/>
      <c r="BW466" s="25"/>
      <c r="BX466" s="25"/>
      <c r="BY466" s="25"/>
      <c r="BZ466" s="25"/>
      <c r="CA466" s="25"/>
      <c r="CB466" s="15"/>
    </row>
    <row r="467">
      <c r="A467" s="18"/>
      <c r="B467" s="15"/>
      <c r="C467" s="15"/>
      <c r="D467" s="15"/>
      <c r="E467" s="30"/>
      <c r="F467" s="15"/>
      <c r="G467" s="15"/>
      <c r="H467" s="15"/>
      <c r="I467" s="15"/>
      <c r="J467" s="136"/>
      <c r="K467" s="32"/>
      <c r="L467" s="27"/>
      <c r="M467" s="27"/>
      <c r="N467" s="30"/>
      <c r="O467" s="17"/>
      <c r="P467" s="17"/>
      <c r="Q467" s="27"/>
      <c r="R467" s="28"/>
      <c r="S467" s="28"/>
      <c r="T467" s="137"/>
      <c r="U467" s="138"/>
      <c r="V467" s="135"/>
      <c r="W467" s="135"/>
      <c r="X467" s="137"/>
      <c r="Y467" s="38"/>
      <c r="Z467" s="36"/>
      <c r="AA467" s="36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137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25"/>
      <c r="BG467" s="25"/>
      <c r="BH467" s="25"/>
      <c r="BI467" s="25"/>
      <c r="BJ467" s="25"/>
      <c r="BK467" s="25"/>
      <c r="BL467" s="25"/>
      <c r="BM467" s="25"/>
      <c r="BN467" s="25"/>
      <c r="BO467" s="25"/>
      <c r="BP467" s="25"/>
      <c r="BQ467" s="25"/>
      <c r="BR467" s="25"/>
      <c r="BS467" s="25"/>
      <c r="BT467" s="25"/>
      <c r="BU467" s="25"/>
      <c r="BV467" s="25"/>
      <c r="BW467" s="25"/>
      <c r="BX467" s="25"/>
      <c r="BY467" s="25"/>
      <c r="BZ467" s="25"/>
      <c r="CA467" s="25"/>
      <c r="CB467" s="15"/>
    </row>
    <row r="468">
      <c r="A468" s="18"/>
      <c r="B468" s="15"/>
      <c r="C468" s="15"/>
      <c r="D468" s="15"/>
      <c r="E468" s="30"/>
      <c r="F468" s="15"/>
      <c r="G468" s="15"/>
      <c r="H468" s="15"/>
      <c r="I468" s="15"/>
      <c r="J468" s="136"/>
      <c r="K468" s="32"/>
      <c r="L468" s="27"/>
      <c r="M468" s="27"/>
      <c r="N468" s="30"/>
      <c r="O468" s="17"/>
      <c r="P468" s="17"/>
      <c r="Q468" s="27"/>
      <c r="R468" s="28"/>
      <c r="S468" s="28"/>
      <c r="T468" s="137"/>
      <c r="U468" s="138"/>
      <c r="V468" s="135"/>
      <c r="W468" s="135"/>
      <c r="X468" s="137"/>
      <c r="Y468" s="38"/>
      <c r="Z468" s="36"/>
      <c r="AA468" s="36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137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  <c r="BL468" s="25"/>
      <c r="BM468" s="25"/>
      <c r="BN468" s="25"/>
      <c r="BO468" s="25"/>
      <c r="BP468" s="25"/>
      <c r="BQ468" s="25"/>
      <c r="BR468" s="25"/>
      <c r="BS468" s="25"/>
      <c r="BT468" s="25"/>
      <c r="BU468" s="25"/>
      <c r="BV468" s="25"/>
      <c r="BW468" s="25"/>
      <c r="BX468" s="25"/>
      <c r="BY468" s="25"/>
      <c r="BZ468" s="25"/>
      <c r="CA468" s="25"/>
      <c r="CB468" s="15"/>
    </row>
    <row r="469">
      <c r="A469" s="18"/>
      <c r="B469" s="15"/>
      <c r="C469" s="15"/>
      <c r="D469" s="15"/>
      <c r="E469" s="30"/>
      <c r="F469" s="15"/>
      <c r="G469" s="15"/>
      <c r="H469" s="15"/>
      <c r="I469" s="15"/>
      <c r="J469" s="136"/>
      <c r="K469" s="32"/>
      <c r="L469" s="27"/>
      <c r="M469" s="27"/>
      <c r="N469" s="30"/>
      <c r="O469" s="17"/>
      <c r="P469" s="17"/>
      <c r="Q469" s="27"/>
      <c r="R469" s="28"/>
      <c r="S469" s="28"/>
      <c r="T469" s="137"/>
      <c r="U469" s="138"/>
      <c r="V469" s="135"/>
      <c r="W469" s="135"/>
      <c r="X469" s="137"/>
      <c r="Y469" s="38"/>
      <c r="Z469" s="36"/>
      <c r="AA469" s="36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137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25"/>
      <c r="BG469" s="25"/>
      <c r="BH469" s="25"/>
      <c r="BI469" s="25"/>
      <c r="BJ469" s="25"/>
      <c r="BK469" s="25"/>
      <c r="BL469" s="25"/>
      <c r="BM469" s="25"/>
      <c r="BN469" s="25"/>
      <c r="BO469" s="25"/>
      <c r="BP469" s="25"/>
      <c r="BQ469" s="25"/>
      <c r="BR469" s="25"/>
      <c r="BS469" s="25"/>
      <c r="BT469" s="25"/>
      <c r="BU469" s="25"/>
      <c r="BV469" s="25"/>
      <c r="BW469" s="25"/>
      <c r="BX469" s="25"/>
      <c r="BY469" s="25"/>
      <c r="BZ469" s="25"/>
      <c r="CA469" s="25"/>
      <c r="CB469" s="15"/>
    </row>
    <row r="470">
      <c r="A470" s="18"/>
      <c r="B470" s="15"/>
      <c r="C470" s="15"/>
      <c r="D470" s="15"/>
      <c r="E470" s="30"/>
      <c r="F470" s="15"/>
      <c r="G470" s="15"/>
      <c r="H470" s="15"/>
      <c r="I470" s="15"/>
      <c r="J470" s="136"/>
      <c r="K470" s="32"/>
      <c r="L470" s="27"/>
      <c r="M470" s="27"/>
      <c r="N470" s="30"/>
      <c r="O470" s="17"/>
      <c r="P470" s="17"/>
      <c r="Q470" s="27"/>
      <c r="R470" s="28"/>
      <c r="S470" s="28"/>
      <c r="T470" s="137"/>
      <c r="U470" s="138"/>
      <c r="V470" s="135"/>
      <c r="W470" s="135"/>
      <c r="X470" s="137"/>
      <c r="Y470" s="38"/>
      <c r="Z470" s="36"/>
      <c r="AA470" s="36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137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  <c r="BL470" s="25"/>
      <c r="BM470" s="25"/>
      <c r="BN470" s="25"/>
      <c r="BO470" s="25"/>
      <c r="BP470" s="25"/>
      <c r="BQ470" s="25"/>
      <c r="BR470" s="25"/>
      <c r="BS470" s="25"/>
      <c r="BT470" s="25"/>
      <c r="BU470" s="25"/>
      <c r="BV470" s="25"/>
      <c r="BW470" s="25"/>
      <c r="BX470" s="25"/>
      <c r="BY470" s="25"/>
      <c r="BZ470" s="25"/>
      <c r="CA470" s="25"/>
      <c r="CB470" s="15"/>
    </row>
    <row r="471">
      <c r="A471" s="18"/>
      <c r="B471" s="15"/>
      <c r="C471" s="15"/>
      <c r="D471" s="15"/>
      <c r="E471" s="30"/>
      <c r="F471" s="15"/>
      <c r="G471" s="15"/>
      <c r="H471" s="15"/>
      <c r="I471" s="15"/>
      <c r="J471" s="136"/>
      <c r="K471" s="32"/>
      <c r="L471" s="27"/>
      <c r="M471" s="27"/>
      <c r="N471" s="30"/>
      <c r="O471" s="17"/>
      <c r="P471" s="17"/>
      <c r="Q471" s="27"/>
      <c r="R471" s="28"/>
      <c r="S471" s="28"/>
      <c r="T471" s="137"/>
      <c r="U471" s="138"/>
      <c r="V471" s="135"/>
      <c r="W471" s="135"/>
      <c r="X471" s="137"/>
      <c r="Y471" s="38"/>
      <c r="Z471" s="36"/>
      <c r="AA471" s="36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137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25"/>
      <c r="BG471" s="25"/>
      <c r="BH471" s="25"/>
      <c r="BI471" s="25"/>
      <c r="BJ471" s="25"/>
      <c r="BK471" s="25"/>
      <c r="BL471" s="25"/>
      <c r="BM471" s="25"/>
      <c r="BN471" s="25"/>
      <c r="BO471" s="25"/>
      <c r="BP471" s="25"/>
      <c r="BQ471" s="25"/>
      <c r="BR471" s="25"/>
      <c r="BS471" s="25"/>
      <c r="BT471" s="25"/>
      <c r="BU471" s="25"/>
      <c r="BV471" s="25"/>
      <c r="BW471" s="25"/>
      <c r="BX471" s="25"/>
      <c r="BY471" s="25"/>
      <c r="BZ471" s="25"/>
      <c r="CA471" s="25"/>
      <c r="CB471" s="15"/>
    </row>
    <row r="472">
      <c r="A472" s="18"/>
      <c r="B472" s="15"/>
      <c r="C472" s="15"/>
      <c r="D472" s="15"/>
      <c r="E472" s="30"/>
      <c r="F472" s="15"/>
      <c r="G472" s="15"/>
      <c r="H472" s="15"/>
      <c r="I472" s="15"/>
      <c r="J472" s="136"/>
      <c r="K472" s="32"/>
      <c r="L472" s="27"/>
      <c r="M472" s="27"/>
      <c r="N472" s="30"/>
      <c r="O472" s="17"/>
      <c r="P472" s="17"/>
      <c r="Q472" s="27"/>
      <c r="R472" s="28"/>
      <c r="S472" s="28"/>
      <c r="T472" s="137"/>
      <c r="U472" s="138"/>
      <c r="V472" s="135"/>
      <c r="W472" s="135"/>
      <c r="X472" s="137"/>
      <c r="Y472" s="38"/>
      <c r="Z472" s="36"/>
      <c r="AA472" s="36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137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  <c r="BL472" s="25"/>
      <c r="BM472" s="25"/>
      <c r="BN472" s="25"/>
      <c r="BO472" s="25"/>
      <c r="BP472" s="25"/>
      <c r="BQ472" s="25"/>
      <c r="BR472" s="25"/>
      <c r="BS472" s="25"/>
      <c r="BT472" s="25"/>
      <c r="BU472" s="25"/>
      <c r="BV472" s="25"/>
      <c r="BW472" s="25"/>
      <c r="BX472" s="25"/>
      <c r="BY472" s="25"/>
      <c r="BZ472" s="25"/>
      <c r="CA472" s="25"/>
      <c r="CB472" s="15"/>
    </row>
    <row r="473">
      <c r="A473" s="18"/>
      <c r="B473" s="15"/>
      <c r="C473" s="15"/>
      <c r="D473" s="15"/>
      <c r="E473" s="30"/>
      <c r="F473" s="15"/>
      <c r="G473" s="15"/>
      <c r="H473" s="15"/>
      <c r="I473" s="15"/>
      <c r="J473" s="136"/>
      <c r="K473" s="32"/>
      <c r="L473" s="27"/>
      <c r="M473" s="27"/>
      <c r="N473" s="30"/>
      <c r="O473" s="17"/>
      <c r="P473" s="17"/>
      <c r="Q473" s="27"/>
      <c r="R473" s="28"/>
      <c r="S473" s="28"/>
      <c r="T473" s="137"/>
      <c r="U473" s="138"/>
      <c r="V473" s="135"/>
      <c r="W473" s="135"/>
      <c r="X473" s="137"/>
      <c r="Y473" s="38"/>
      <c r="Z473" s="36"/>
      <c r="AA473" s="36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137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25"/>
      <c r="BG473" s="25"/>
      <c r="BH473" s="25"/>
      <c r="BI473" s="25"/>
      <c r="BJ473" s="25"/>
      <c r="BK473" s="25"/>
      <c r="BL473" s="25"/>
      <c r="BM473" s="25"/>
      <c r="BN473" s="25"/>
      <c r="BO473" s="25"/>
      <c r="BP473" s="25"/>
      <c r="BQ473" s="25"/>
      <c r="BR473" s="25"/>
      <c r="BS473" s="25"/>
      <c r="BT473" s="25"/>
      <c r="BU473" s="25"/>
      <c r="BV473" s="25"/>
      <c r="BW473" s="25"/>
      <c r="BX473" s="25"/>
      <c r="BY473" s="25"/>
      <c r="BZ473" s="25"/>
      <c r="CA473" s="25"/>
      <c r="CB473" s="15"/>
    </row>
    <row r="474">
      <c r="A474" s="18"/>
      <c r="B474" s="15"/>
      <c r="C474" s="15"/>
      <c r="D474" s="15"/>
      <c r="E474" s="30"/>
      <c r="F474" s="15"/>
      <c r="G474" s="15"/>
      <c r="H474" s="15"/>
      <c r="I474" s="15"/>
      <c r="J474" s="136"/>
      <c r="K474" s="32"/>
      <c r="L474" s="27"/>
      <c r="M474" s="27"/>
      <c r="N474" s="30"/>
      <c r="O474" s="17"/>
      <c r="P474" s="17"/>
      <c r="Q474" s="27"/>
      <c r="R474" s="28"/>
      <c r="S474" s="28"/>
      <c r="T474" s="137"/>
      <c r="U474" s="138"/>
      <c r="V474" s="135"/>
      <c r="W474" s="135"/>
      <c r="X474" s="137"/>
      <c r="Y474" s="38"/>
      <c r="Z474" s="36"/>
      <c r="AA474" s="36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137"/>
      <c r="AS474" s="25"/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  <c r="BE474" s="25"/>
      <c r="BF474" s="25"/>
      <c r="BG474" s="25"/>
      <c r="BH474" s="25"/>
      <c r="BI474" s="25"/>
      <c r="BJ474" s="25"/>
      <c r="BK474" s="25"/>
      <c r="BL474" s="25"/>
      <c r="BM474" s="25"/>
      <c r="BN474" s="25"/>
      <c r="BO474" s="25"/>
      <c r="BP474" s="25"/>
      <c r="BQ474" s="25"/>
      <c r="BR474" s="25"/>
      <c r="BS474" s="25"/>
      <c r="BT474" s="25"/>
      <c r="BU474" s="25"/>
      <c r="BV474" s="25"/>
      <c r="BW474" s="25"/>
      <c r="BX474" s="25"/>
      <c r="BY474" s="25"/>
      <c r="BZ474" s="25"/>
      <c r="CA474" s="25"/>
      <c r="CB474" s="15"/>
    </row>
    <row r="475">
      <c r="A475" s="18"/>
      <c r="B475" s="15"/>
      <c r="C475" s="15"/>
      <c r="D475" s="15"/>
      <c r="E475" s="30"/>
      <c r="F475" s="15"/>
      <c r="G475" s="15"/>
      <c r="H475" s="15"/>
      <c r="I475" s="15"/>
      <c r="J475" s="136"/>
      <c r="K475" s="32"/>
      <c r="L475" s="27"/>
      <c r="M475" s="27"/>
      <c r="N475" s="30"/>
      <c r="O475" s="17"/>
      <c r="P475" s="17"/>
      <c r="Q475" s="27"/>
      <c r="R475" s="28"/>
      <c r="S475" s="28"/>
      <c r="T475" s="137"/>
      <c r="U475" s="138"/>
      <c r="V475" s="135"/>
      <c r="W475" s="135"/>
      <c r="X475" s="137"/>
      <c r="Y475" s="38"/>
      <c r="Z475" s="36"/>
      <c r="AA475" s="36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137"/>
      <c r="AS475" s="25"/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  <c r="BE475" s="25"/>
      <c r="BF475" s="25"/>
      <c r="BG475" s="25"/>
      <c r="BH475" s="25"/>
      <c r="BI475" s="25"/>
      <c r="BJ475" s="25"/>
      <c r="BK475" s="25"/>
      <c r="BL475" s="25"/>
      <c r="BM475" s="25"/>
      <c r="BN475" s="25"/>
      <c r="BO475" s="25"/>
      <c r="BP475" s="25"/>
      <c r="BQ475" s="25"/>
      <c r="BR475" s="25"/>
      <c r="BS475" s="25"/>
      <c r="BT475" s="25"/>
      <c r="BU475" s="25"/>
      <c r="BV475" s="25"/>
      <c r="BW475" s="25"/>
      <c r="BX475" s="25"/>
      <c r="BY475" s="25"/>
      <c r="BZ475" s="25"/>
      <c r="CA475" s="25"/>
      <c r="CB475" s="15"/>
    </row>
    <row r="476">
      <c r="A476" s="18"/>
      <c r="B476" s="15"/>
      <c r="C476" s="15"/>
      <c r="D476" s="15"/>
      <c r="E476" s="30"/>
      <c r="F476" s="15"/>
      <c r="G476" s="15"/>
      <c r="H476" s="15"/>
      <c r="I476" s="15"/>
      <c r="J476" s="136"/>
      <c r="K476" s="32"/>
      <c r="L476" s="27"/>
      <c r="M476" s="27"/>
      <c r="N476" s="30"/>
      <c r="O476" s="17"/>
      <c r="P476" s="17"/>
      <c r="Q476" s="27"/>
      <c r="R476" s="28"/>
      <c r="S476" s="28"/>
      <c r="T476" s="137"/>
      <c r="U476" s="138"/>
      <c r="V476" s="135"/>
      <c r="W476" s="135"/>
      <c r="X476" s="137"/>
      <c r="Y476" s="38"/>
      <c r="Z476" s="36"/>
      <c r="AA476" s="36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/>
      <c r="AR476" s="137"/>
      <c r="AS476" s="25"/>
      <c r="AT476" s="25"/>
      <c r="AU476" s="25"/>
      <c r="AV476" s="25"/>
      <c r="AW476" s="25"/>
      <c r="AX476" s="25"/>
      <c r="AY476" s="25"/>
      <c r="AZ476" s="25"/>
      <c r="BA476" s="25"/>
      <c r="BB476" s="25"/>
      <c r="BC476" s="25"/>
      <c r="BD476" s="25"/>
      <c r="BE476" s="25"/>
      <c r="BF476" s="25"/>
      <c r="BG476" s="25"/>
      <c r="BH476" s="25"/>
      <c r="BI476" s="25"/>
      <c r="BJ476" s="25"/>
      <c r="BK476" s="25"/>
      <c r="BL476" s="25"/>
      <c r="BM476" s="25"/>
      <c r="BN476" s="25"/>
      <c r="BO476" s="25"/>
      <c r="BP476" s="25"/>
      <c r="BQ476" s="25"/>
      <c r="BR476" s="25"/>
      <c r="BS476" s="25"/>
      <c r="BT476" s="25"/>
      <c r="BU476" s="25"/>
      <c r="BV476" s="25"/>
      <c r="BW476" s="25"/>
      <c r="BX476" s="25"/>
      <c r="BY476" s="25"/>
      <c r="BZ476" s="25"/>
      <c r="CA476" s="25"/>
      <c r="CB476" s="15"/>
    </row>
    <row r="477">
      <c r="A477" s="18"/>
      <c r="B477" s="15"/>
      <c r="C477" s="15"/>
      <c r="D477" s="15"/>
      <c r="E477" s="30"/>
      <c r="F477" s="15"/>
      <c r="G477" s="15"/>
      <c r="H477" s="15"/>
      <c r="I477" s="15"/>
      <c r="J477" s="136"/>
      <c r="K477" s="32"/>
      <c r="L477" s="27"/>
      <c r="M477" s="27"/>
      <c r="N477" s="30"/>
      <c r="O477" s="17"/>
      <c r="P477" s="17"/>
      <c r="Q477" s="27"/>
      <c r="R477" s="28"/>
      <c r="S477" s="28"/>
      <c r="T477" s="137"/>
      <c r="U477" s="138"/>
      <c r="V477" s="135"/>
      <c r="W477" s="135"/>
      <c r="X477" s="137"/>
      <c r="Y477" s="38"/>
      <c r="Z477" s="36"/>
      <c r="AA477" s="36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  <c r="AO477" s="25"/>
      <c r="AP477" s="25"/>
      <c r="AQ477" s="25"/>
      <c r="AR477" s="137"/>
      <c r="AS477" s="25"/>
      <c r="AT477" s="25"/>
      <c r="AU477" s="25"/>
      <c r="AV477" s="25"/>
      <c r="AW477" s="25"/>
      <c r="AX477" s="25"/>
      <c r="AY477" s="25"/>
      <c r="AZ477" s="25"/>
      <c r="BA477" s="25"/>
      <c r="BB477" s="25"/>
      <c r="BC477" s="25"/>
      <c r="BD477" s="25"/>
      <c r="BE477" s="25"/>
      <c r="BF477" s="25"/>
      <c r="BG477" s="25"/>
      <c r="BH477" s="25"/>
      <c r="BI477" s="25"/>
      <c r="BJ477" s="25"/>
      <c r="BK477" s="25"/>
      <c r="BL477" s="25"/>
      <c r="BM477" s="25"/>
      <c r="BN477" s="25"/>
      <c r="BO477" s="25"/>
      <c r="BP477" s="25"/>
      <c r="BQ477" s="25"/>
      <c r="BR477" s="25"/>
      <c r="BS477" s="25"/>
      <c r="BT477" s="25"/>
      <c r="BU477" s="25"/>
      <c r="BV477" s="25"/>
      <c r="BW477" s="25"/>
      <c r="BX477" s="25"/>
      <c r="BY477" s="25"/>
      <c r="BZ477" s="25"/>
      <c r="CA477" s="25"/>
      <c r="CB477" s="15"/>
    </row>
    <row r="478">
      <c r="A478" s="18"/>
      <c r="B478" s="15"/>
      <c r="C478" s="15"/>
      <c r="D478" s="15"/>
      <c r="E478" s="30"/>
      <c r="F478" s="15"/>
      <c r="G478" s="15"/>
      <c r="H478" s="15"/>
      <c r="I478" s="15"/>
      <c r="J478" s="136"/>
      <c r="K478" s="32"/>
      <c r="L478" s="27"/>
      <c r="M478" s="27"/>
      <c r="N478" s="30"/>
      <c r="O478" s="17"/>
      <c r="P478" s="17"/>
      <c r="Q478" s="27"/>
      <c r="R478" s="28"/>
      <c r="S478" s="28"/>
      <c r="T478" s="137"/>
      <c r="U478" s="138"/>
      <c r="V478" s="135"/>
      <c r="W478" s="135"/>
      <c r="X478" s="137"/>
      <c r="Y478" s="38"/>
      <c r="Z478" s="36"/>
      <c r="AA478" s="36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/>
      <c r="AR478" s="137"/>
      <c r="AS478" s="25"/>
      <c r="AT478" s="25"/>
      <c r="AU478" s="25"/>
      <c r="AV478" s="25"/>
      <c r="AW478" s="25"/>
      <c r="AX478" s="25"/>
      <c r="AY478" s="25"/>
      <c r="AZ478" s="25"/>
      <c r="BA478" s="25"/>
      <c r="BB478" s="25"/>
      <c r="BC478" s="25"/>
      <c r="BD478" s="25"/>
      <c r="BE478" s="25"/>
      <c r="BF478" s="25"/>
      <c r="BG478" s="25"/>
      <c r="BH478" s="25"/>
      <c r="BI478" s="25"/>
      <c r="BJ478" s="25"/>
      <c r="BK478" s="25"/>
      <c r="BL478" s="25"/>
      <c r="BM478" s="25"/>
      <c r="BN478" s="25"/>
      <c r="BO478" s="25"/>
      <c r="BP478" s="25"/>
      <c r="BQ478" s="25"/>
      <c r="BR478" s="25"/>
      <c r="BS478" s="25"/>
      <c r="BT478" s="25"/>
      <c r="BU478" s="25"/>
      <c r="BV478" s="25"/>
      <c r="BW478" s="25"/>
      <c r="BX478" s="25"/>
      <c r="BY478" s="25"/>
      <c r="BZ478" s="25"/>
      <c r="CA478" s="25"/>
      <c r="CB478" s="15"/>
    </row>
    <row r="479">
      <c r="A479" s="18"/>
      <c r="B479" s="15"/>
      <c r="C479" s="15"/>
      <c r="D479" s="15"/>
      <c r="E479" s="30"/>
      <c r="F479" s="15"/>
      <c r="G479" s="15"/>
      <c r="H479" s="15"/>
      <c r="I479" s="15"/>
      <c r="J479" s="136"/>
      <c r="K479" s="32"/>
      <c r="L479" s="27"/>
      <c r="M479" s="27"/>
      <c r="N479" s="30"/>
      <c r="O479" s="17"/>
      <c r="P479" s="17"/>
      <c r="Q479" s="27"/>
      <c r="R479" s="28"/>
      <c r="S479" s="28"/>
      <c r="T479" s="137"/>
      <c r="U479" s="138"/>
      <c r="V479" s="135"/>
      <c r="W479" s="135"/>
      <c r="X479" s="137"/>
      <c r="Y479" s="38"/>
      <c r="Z479" s="36"/>
      <c r="AA479" s="36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  <c r="AO479" s="25"/>
      <c r="AP479" s="25"/>
      <c r="AQ479" s="25"/>
      <c r="AR479" s="137"/>
      <c r="AS479" s="25"/>
      <c r="AT479" s="25"/>
      <c r="AU479" s="25"/>
      <c r="AV479" s="25"/>
      <c r="AW479" s="25"/>
      <c r="AX479" s="25"/>
      <c r="AY479" s="25"/>
      <c r="AZ479" s="25"/>
      <c r="BA479" s="25"/>
      <c r="BB479" s="25"/>
      <c r="BC479" s="25"/>
      <c r="BD479" s="25"/>
      <c r="BE479" s="25"/>
      <c r="BF479" s="25"/>
      <c r="BG479" s="25"/>
      <c r="BH479" s="25"/>
      <c r="BI479" s="25"/>
      <c r="BJ479" s="25"/>
      <c r="BK479" s="25"/>
      <c r="BL479" s="25"/>
      <c r="BM479" s="25"/>
      <c r="BN479" s="25"/>
      <c r="BO479" s="25"/>
      <c r="BP479" s="25"/>
      <c r="BQ479" s="25"/>
      <c r="BR479" s="25"/>
      <c r="BS479" s="25"/>
      <c r="BT479" s="25"/>
      <c r="BU479" s="25"/>
      <c r="BV479" s="25"/>
      <c r="BW479" s="25"/>
      <c r="BX479" s="25"/>
      <c r="BY479" s="25"/>
      <c r="BZ479" s="25"/>
      <c r="CA479" s="25"/>
      <c r="CB479" s="15"/>
    </row>
    <row r="480">
      <c r="A480" s="18"/>
      <c r="B480" s="15"/>
      <c r="C480" s="15"/>
      <c r="D480" s="15"/>
      <c r="E480" s="30"/>
      <c r="F480" s="15"/>
      <c r="G480" s="15"/>
      <c r="H480" s="15"/>
      <c r="I480" s="15"/>
      <c r="J480" s="136"/>
      <c r="K480" s="32"/>
      <c r="L480" s="27"/>
      <c r="M480" s="27"/>
      <c r="N480" s="30"/>
      <c r="O480" s="17"/>
      <c r="P480" s="17"/>
      <c r="Q480" s="27"/>
      <c r="R480" s="28"/>
      <c r="S480" s="28"/>
      <c r="T480" s="137"/>
      <c r="U480" s="138"/>
      <c r="V480" s="135"/>
      <c r="W480" s="135"/>
      <c r="X480" s="137"/>
      <c r="Y480" s="38"/>
      <c r="Z480" s="36"/>
      <c r="AA480" s="36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  <c r="AO480" s="25"/>
      <c r="AP480" s="25"/>
      <c r="AQ480" s="25"/>
      <c r="AR480" s="137"/>
      <c r="AS480" s="25"/>
      <c r="AT480" s="25"/>
      <c r="AU480" s="25"/>
      <c r="AV480" s="25"/>
      <c r="AW480" s="25"/>
      <c r="AX480" s="25"/>
      <c r="AY480" s="25"/>
      <c r="AZ480" s="25"/>
      <c r="BA480" s="25"/>
      <c r="BB480" s="25"/>
      <c r="BC480" s="25"/>
      <c r="BD480" s="25"/>
      <c r="BE480" s="25"/>
      <c r="BF480" s="25"/>
      <c r="BG480" s="25"/>
      <c r="BH480" s="25"/>
      <c r="BI480" s="25"/>
      <c r="BJ480" s="25"/>
      <c r="BK480" s="25"/>
      <c r="BL480" s="25"/>
      <c r="BM480" s="25"/>
      <c r="BN480" s="25"/>
      <c r="BO480" s="25"/>
      <c r="BP480" s="25"/>
      <c r="BQ480" s="25"/>
      <c r="BR480" s="25"/>
      <c r="BS480" s="25"/>
      <c r="BT480" s="25"/>
      <c r="BU480" s="25"/>
      <c r="BV480" s="25"/>
      <c r="BW480" s="25"/>
      <c r="BX480" s="25"/>
      <c r="BY480" s="25"/>
      <c r="BZ480" s="25"/>
      <c r="CA480" s="25"/>
      <c r="CB480" s="15"/>
    </row>
    <row r="481">
      <c r="A481" s="18"/>
      <c r="B481" s="15"/>
      <c r="C481" s="15"/>
      <c r="D481" s="15"/>
      <c r="E481" s="30"/>
      <c r="F481" s="15"/>
      <c r="G481" s="15"/>
      <c r="H481" s="15"/>
      <c r="I481" s="15"/>
      <c r="J481" s="136"/>
      <c r="K481" s="32"/>
      <c r="L481" s="27"/>
      <c r="M481" s="27"/>
      <c r="N481" s="30"/>
      <c r="O481" s="17"/>
      <c r="P481" s="17"/>
      <c r="Q481" s="27"/>
      <c r="R481" s="28"/>
      <c r="S481" s="28"/>
      <c r="T481" s="137"/>
      <c r="U481" s="138"/>
      <c r="V481" s="135"/>
      <c r="W481" s="135"/>
      <c r="X481" s="137"/>
      <c r="Y481" s="38"/>
      <c r="Z481" s="36"/>
      <c r="AA481" s="36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  <c r="AO481" s="25"/>
      <c r="AP481" s="25"/>
      <c r="AQ481" s="25"/>
      <c r="AR481" s="137"/>
      <c r="AS481" s="25"/>
      <c r="AT481" s="25"/>
      <c r="AU481" s="25"/>
      <c r="AV481" s="25"/>
      <c r="AW481" s="25"/>
      <c r="AX481" s="25"/>
      <c r="AY481" s="25"/>
      <c r="AZ481" s="25"/>
      <c r="BA481" s="25"/>
      <c r="BB481" s="25"/>
      <c r="BC481" s="25"/>
      <c r="BD481" s="25"/>
      <c r="BE481" s="25"/>
      <c r="BF481" s="25"/>
      <c r="BG481" s="25"/>
      <c r="BH481" s="25"/>
      <c r="BI481" s="25"/>
      <c r="BJ481" s="25"/>
      <c r="BK481" s="25"/>
      <c r="BL481" s="25"/>
      <c r="BM481" s="25"/>
      <c r="BN481" s="25"/>
      <c r="BO481" s="25"/>
      <c r="BP481" s="25"/>
      <c r="BQ481" s="25"/>
      <c r="BR481" s="25"/>
      <c r="BS481" s="25"/>
      <c r="BT481" s="25"/>
      <c r="BU481" s="25"/>
      <c r="BV481" s="25"/>
      <c r="BW481" s="25"/>
      <c r="BX481" s="25"/>
      <c r="BY481" s="25"/>
      <c r="BZ481" s="25"/>
      <c r="CA481" s="25"/>
      <c r="CB481" s="15"/>
    </row>
    <row r="482">
      <c r="A482" s="18"/>
      <c r="B482" s="15"/>
      <c r="C482" s="15"/>
      <c r="D482" s="15"/>
      <c r="E482" s="30"/>
      <c r="F482" s="15"/>
      <c r="G482" s="15"/>
      <c r="H482" s="15"/>
      <c r="I482" s="15"/>
      <c r="J482" s="136"/>
      <c r="K482" s="32"/>
      <c r="L482" s="27"/>
      <c r="M482" s="27"/>
      <c r="N482" s="30"/>
      <c r="O482" s="17"/>
      <c r="P482" s="17"/>
      <c r="Q482" s="27"/>
      <c r="R482" s="28"/>
      <c r="S482" s="28"/>
      <c r="T482" s="137"/>
      <c r="U482" s="138"/>
      <c r="V482" s="135"/>
      <c r="W482" s="135"/>
      <c r="X482" s="137"/>
      <c r="Y482" s="38"/>
      <c r="Z482" s="36"/>
      <c r="AA482" s="36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  <c r="AO482" s="25"/>
      <c r="AP482" s="25"/>
      <c r="AQ482" s="25"/>
      <c r="AR482" s="137"/>
      <c r="AS482" s="25"/>
      <c r="AT482" s="25"/>
      <c r="AU482" s="25"/>
      <c r="AV482" s="25"/>
      <c r="AW482" s="25"/>
      <c r="AX482" s="25"/>
      <c r="AY482" s="25"/>
      <c r="AZ482" s="25"/>
      <c r="BA482" s="25"/>
      <c r="BB482" s="25"/>
      <c r="BC482" s="25"/>
      <c r="BD482" s="25"/>
      <c r="BE482" s="25"/>
      <c r="BF482" s="25"/>
      <c r="BG482" s="25"/>
      <c r="BH482" s="25"/>
      <c r="BI482" s="25"/>
      <c r="BJ482" s="25"/>
      <c r="BK482" s="25"/>
      <c r="BL482" s="25"/>
      <c r="BM482" s="25"/>
      <c r="BN482" s="25"/>
      <c r="BO482" s="25"/>
      <c r="BP482" s="25"/>
      <c r="BQ482" s="25"/>
      <c r="BR482" s="25"/>
      <c r="BS482" s="25"/>
      <c r="BT482" s="25"/>
      <c r="BU482" s="25"/>
      <c r="BV482" s="25"/>
      <c r="BW482" s="25"/>
      <c r="BX482" s="25"/>
      <c r="BY482" s="25"/>
      <c r="BZ482" s="25"/>
      <c r="CA482" s="25"/>
      <c r="CB482" s="15"/>
    </row>
    <row r="483">
      <c r="A483" s="18"/>
      <c r="B483" s="15"/>
      <c r="C483" s="15"/>
      <c r="D483" s="15"/>
      <c r="E483" s="30"/>
      <c r="F483" s="15"/>
      <c r="G483" s="15"/>
      <c r="H483" s="15"/>
      <c r="I483" s="15"/>
      <c r="J483" s="136"/>
      <c r="K483" s="32"/>
      <c r="L483" s="27"/>
      <c r="M483" s="27"/>
      <c r="N483" s="30"/>
      <c r="O483" s="17"/>
      <c r="P483" s="17"/>
      <c r="Q483" s="27"/>
      <c r="R483" s="28"/>
      <c r="S483" s="28"/>
      <c r="T483" s="137"/>
      <c r="U483" s="138"/>
      <c r="V483" s="135"/>
      <c r="W483" s="135"/>
      <c r="X483" s="137"/>
      <c r="Y483" s="38"/>
      <c r="Z483" s="36"/>
      <c r="AA483" s="36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  <c r="AO483" s="25"/>
      <c r="AP483" s="25"/>
      <c r="AQ483" s="25"/>
      <c r="AR483" s="137"/>
      <c r="AS483" s="25"/>
      <c r="AT483" s="25"/>
      <c r="AU483" s="25"/>
      <c r="AV483" s="25"/>
      <c r="AW483" s="25"/>
      <c r="AX483" s="25"/>
      <c r="AY483" s="25"/>
      <c r="AZ483" s="25"/>
      <c r="BA483" s="25"/>
      <c r="BB483" s="25"/>
      <c r="BC483" s="25"/>
      <c r="BD483" s="25"/>
      <c r="BE483" s="25"/>
      <c r="BF483" s="25"/>
      <c r="BG483" s="25"/>
      <c r="BH483" s="25"/>
      <c r="BI483" s="25"/>
      <c r="BJ483" s="25"/>
      <c r="BK483" s="25"/>
      <c r="BL483" s="25"/>
      <c r="BM483" s="25"/>
      <c r="BN483" s="25"/>
      <c r="BO483" s="25"/>
      <c r="BP483" s="25"/>
      <c r="BQ483" s="25"/>
      <c r="BR483" s="25"/>
      <c r="BS483" s="25"/>
      <c r="BT483" s="25"/>
      <c r="BU483" s="25"/>
      <c r="BV483" s="25"/>
      <c r="BW483" s="25"/>
      <c r="BX483" s="25"/>
      <c r="BY483" s="25"/>
      <c r="BZ483" s="25"/>
      <c r="CA483" s="25"/>
      <c r="CB483" s="15"/>
    </row>
    <row r="484">
      <c r="A484" s="18"/>
      <c r="B484" s="15"/>
      <c r="C484" s="15"/>
      <c r="D484" s="15"/>
      <c r="E484" s="30"/>
      <c r="F484" s="15"/>
      <c r="G484" s="15"/>
      <c r="H484" s="15"/>
      <c r="I484" s="15"/>
      <c r="J484" s="136"/>
      <c r="K484" s="32"/>
      <c r="L484" s="27"/>
      <c r="M484" s="27"/>
      <c r="N484" s="30"/>
      <c r="O484" s="17"/>
      <c r="P484" s="17"/>
      <c r="Q484" s="27"/>
      <c r="R484" s="28"/>
      <c r="S484" s="28"/>
      <c r="T484" s="137"/>
      <c r="U484" s="138"/>
      <c r="V484" s="135"/>
      <c r="W484" s="135"/>
      <c r="X484" s="137"/>
      <c r="Y484" s="38"/>
      <c r="Z484" s="36"/>
      <c r="AA484" s="36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  <c r="AO484" s="25"/>
      <c r="AP484" s="25"/>
      <c r="AQ484" s="25"/>
      <c r="AR484" s="137"/>
      <c r="AS484" s="25"/>
      <c r="AT484" s="25"/>
      <c r="AU484" s="25"/>
      <c r="AV484" s="25"/>
      <c r="AW484" s="25"/>
      <c r="AX484" s="25"/>
      <c r="AY484" s="25"/>
      <c r="AZ484" s="25"/>
      <c r="BA484" s="25"/>
      <c r="BB484" s="25"/>
      <c r="BC484" s="25"/>
      <c r="BD484" s="25"/>
      <c r="BE484" s="25"/>
      <c r="BF484" s="25"/>
      <c r="BG484" s="25"/>
      <c r="BH484" s="25"/>
      <c r="BI484" s="25"/>
      <c r="BJ484" s="25"/>
      <c r="BK484" s="25"/>
      <c r="BL484" s="25"/>
      <c r="BM484" s="25"/>
      <c r="BN484" s="25"/>
      <c r="BO484" s="25"/>
      <c r="BP484" s="25"/>
      <c r="BQ484" s="25"/>
      <c r="BR484" s="25"/>
      <c r="BS484" s="25"/>
      <c r="BT484" s="25"/>
      <c r="BU484" s="25"/>
      <c r="BV484" s="25"/>
      <c r="BW484" s="25"/>
      <c r="BX484" s="25"/>
      <c r="BY484" s="25"/>
      <c r="BZ484" s="25"/>
      <c r="CA484" s="25"/>
      <c r="CB484" s="15"/>
    </row>
    <row r="485">
      <c r="A485" s="18"/>
      <c r="B485" s="15"/>
      <c r="C485" s="15"/>
      <c r="D485" s="15"/>
      <c r="E485" s="30"/>
      <c r="F485" s="15"/>
      <c r="G485" s="15"/>
      <c r="H485" s="15"/>
      <c r="I485" s="15"/>
      <c r="J485" s="136"/>
      <c r="K485" s="32"/>
      <c r="L485" s="27"/>
      <c r="M485" s="27"/>
      <c r="N485" s="30"/>
      <c r="O485" s="17"/>
      <c r="P485" s="17"/>
      <c r="Q485" s="27"/>
      <c r="R485" s="28"/>
      <c r="S485" s="28"/>
      <c r="T485" s="137"/>
      <c r="U485" s="138"/>
      <c r="V485" s="135"/>
      <c r="W485" s="135"/>
      <c r="X485" s="137"/>
      <c r="Y485" s="38"/>
      <c r="Z485" s="36"/>
      <c r="AA485" s="36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  <c r="AO485" s="25"/>
      <c r="AP485" s="25"/>
      <c r="AQ485" s="25"/>
      <c r="AR485" s="137"/>
      <c r="AS485" s="25"/>
      <c r="AT485" s="25"/>
      <c r="AU485" s="25"/>
      <c r="AV485" s="25"/>
      <c r="AW485" s="25"/>
      <c r="AX485" s="25"/>
      <c r="AY485" s="25"/>
      <c r="AZ485" s="25"/>
      <c r="BA485" s="25"/>
      <c r="BB485" s="25"/>
      <c r="BC485" s="25"/>
      <c r="BD485" s="25"/>
      <c r="BE485" s="25"/>
      <c r="BF485" s="25"/>
      <c r="BG485" s="25"/>
      <c r="BH485" s="25"/>
      <c r="BI485" s="25"/>
      <c r="BJ485" s="25"/>
      <c r="BK485" s="25"/>
      <c r="BL485" s="25"/>
      <c r="BM485" s="25"/>
      <c r="BN485" s="25"/>
      <c r="BO485" s="25"/>
      <c r="BP485" s="25"/>
      <c r="BQ485" s="25"/>
      <c r="BR485" s="25"/>
      <c r="BS485" s="25"/>
      <c r="BT485" s="25"/>
      <c r="BU485" s="25"/>
      <c r="BV485" s="25"/>
      <c r="BW485" s="25"/>
      <c r="BX485" s="25"/>
      <c r="BY485" s="25"/>
      <c r="BZ485" s="25"/>
      <c r="CA485" s="25"/>
      <c r="CB485" s="15"/>
    </row>
    <row r="486">
      <c r="A486" s="18"/>
      <c r="B486" s="15"/>
      <c r="C486" s="15"/>
      <c r="D486" s="15"/>
      <c r="E486" s="30"/>
      <c r="F486" s="15"/>
      <c r="G486" s="15"/>
      <c r="H486" s="15"/>
      <c r="I486" s="15"/>
      <c r="J486" s="136"/>
      <c r="K486" s="32"/>
      <c r="L486" s="27"/>
      <c r="M486" s="27"/>
      <c r="N486" s="30"/>
      <c r="O486" s="17"/>
      <c r="P486" s="17"/>
      <c r="Q486" s="27"/>
      <c r="R486" s="28"/>
      <c r="S486" s="28"/>
      <c r="T486" s="137"/>
      <c r="U486" s="138"/>
      <c r="V486" s="135"/>
      <c r="W486" s="135"/>
      <c r="X486" s="137"/>
      <c r="Y486" s="38"/>
      <c r="Z486" s="36"/>
      <c r="AA486" s="36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  <c r="AO486" s="25"/>
      <c r="AP486" s="25"/>
      <c r="AQ486" s="25"/>
      <c r="AR486" s="137"/>
      <c r="AS486" s="25"/>
      <c r="AT486" s="25"/>
      <c r="AU486" s="25"/>
      <c r="AV486" s="25"/>
      <c r="AW486" s="25"/>
      <c r="AX486" s="25"/>
      <c r="AY486" s="25"/>
      <c r="AZ486" s="25"/>
      <c r="BA486" s="25"/>
      <c r="BB486" s="25"/>
      <c r="BC486" s="25"/>
      <c r="BD486" s="25"/>
      <c r="BE486" s="25"/>
      <c r="BF486" s="25"/>
      <c r="BG486" s="25"/>
      <c r="BH486" s="25"/>
      <c r="BI486" s="25"/>
      <c r="BJ486" s="25"/>
      <c r="BK486" s="25"/>
      <c r="BL486" s="25"/>
      <c r="BM486" s="25"/>
      <c r="BN486" s="25"/>
      <c r="BO486" s="25"/>
      <c r="BP486" s="25"/>
      <c r="BQ486" s="25"/>
      <c r="BR486" s="25"/>
      <c r="BS486" s="25"/>
      <c r="BT486" s="25"/>
      <c r="BU486" s="25"/>
      <c r="BV486" s="25"/>
      <c r="BW486" s="25"/>
      <c r="BX486" s="25"/>
      <c r="BY486" s="25"/>
      <c r="BZ486" s="25"/>
      <c r="CA486" s="25"/>
      <c r="CB486" s="15"/>
    </row>
    <row r="487">
      <c r="A487" s="18"/>
      <c r="B487" s="15"/>
      <c r="C487" s="15"/>
      <c r="D487" s="15"/>
      <c r="E487" s="30"/>
      <c r="F487" s="15"/>
      <c r="G487" s="15"/>
      <c r="H487" s="15"/>
      <c r="I487" s="15"/>
      <c r="J487" s="136"/>
      <c r="K487" s="32"/>
      <c r="L487" s="27"/>
      <c r="M487" s="27"/>
      <c r="N487" s="30"/>
      <c r="O487" s="17"/>
      <c r="P487" s="17"/>
      <c r="Q487" s="27"/>
      <c r="R487" s="28"/>
      <c r="S487" s="28"/>
      <c r="T487" s="137"/>
      <c r="U487" s="138"/>
      <c r="V487" s="135"/>
      <c r="W487" s="135"/>
      <c r="X487" s="137"/>
      <c r="Y487" s="38"/>
      <c r="Z487" s="36"/>
      <c r="AA487" s="36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  <c r="AO487" s="25"/>
      <c r="AP487" s="25"/>
      <c r="AQ487" s="25"/>
      <c r="AR487" s="137"/>
      <c r="AS487" s="25"/>
      <c r="AT487" s="25"/>
      <c r="AU487" s="25"/>
      <c r="AV487" s="25"/>
      <c r="AW487" s="25"/>
      <c r="AX487" s="25"/>
      <c r="AY487" s="25"/>
      <c r="AZ487" s="25"/>
      <c r="BA487" s="25"/>
      <c r="BB487" s="25"/>
      <c r="BC487" s="25"/>
      <c r="BD487" s="25"/>
      <c r="BE487" s="25"/>
      <c r="BF487" s="25"/>
      <c r="BG487" s="25"/>
      <c r="BH487" s="25"/>
      <c r="BI487" s="25"/>
      <c r="BJ487" s="25"/>
      <c r="BK487" s="25"/>
      <c r="BL487" s="25"/>
      <c r="BM487" s="25"/>
      <c r="BN487" s="25"/>
      <c r="BO487" s="25"/>
      <c r="BP487" s="25"/>
      <c r="BQ487" s="25"/>
      <c r="BR487" s="25"/>
      <c r="BS487" s="25"/>
      <c r="BT487" s="25"/>
      <c r="BU487" s="25"/>
      <c r="BV487" s="25"/>
      <c r="BW487" s="25"/>
      <c r="BX487" s="25"/>
      <c r="BY487" s="25"/>
      <c r="BZ487" s="25"/>
      <c r="CA487" s="25"/>
      <c r="CB487" s="15"/>
    </row>
    <row r="488">
      <c r="A488" s="18"/>
      <c r="B488" s="15"/>
      <c r="C488" s="15"/>
      <c r="D488" s="15"/>
      <c r="E488" s="30"/>
      <c r="F488" s="15"/>
      <c r="G488" s="15"/>
      <c r="H488" s="15"/>
      <c r="I488" s="15"/>
      <c r="J488" s="136"/>
      <c r="K488" s="32"/>
      <c r="L488" s="27"/>
      <c r="M488" s="27"/>
      <c r="N488" s="30"/>
      <c r="O488" s="17"/>
      <c r="P488" s="17"/>
      <c r="Q488" s="27"/>
      <c r="R488" s="28"/>
      <c r="S488" s="28"/>
      <c r="T488" s="137"/>
      <c r="U488" s="138"/>
      <c r="V488" s="135"/>
      <c r="W488" s="135"/>
      <c r="X488" s="137"/>
      <c r="Y488" s="38"/>
      <c r="Z488" s="36"/>
      <c r="AA488" s="36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  <c r="AO488" s="25"/>
      <c r="AP488" s="25"/>
      <c r="AQ488" s="25"/>
      <c r="AR488" s="137"/>
      <c r="AS488" s="25"/>
      <c r="AT488" s="25"/>
      <c r="AU488" s="25"/>
      <c r="AV488" s="25"/>
      <c r="AW488" s="25"/>
      <c r="AX488" s="25"/>
      <c r="AY488" s="25"/>
      <c r="AZ488" s="25"/>
      <c r="BA488" s="25"/>
      <c r="BB488" s="25"/>
      <c r="BC488" s="25"/>
      <c r="BD488" s="25"/>
      <c r="BE488" s="25"/>
      <c r="BF488" s="25"/>
      <c r="BG488" s="25"/>
      <c r="BH488" s="25"/>
      <c r="BI488" s="25"/>
      <c r="BJ488" s="25"/>
      <c r="BK488" s="25"/>
      <c r="BL488" s="25"/>
      <c r="BM488" s="25"/>
      <c r="BN488" s="25"/>
      <c r="BO488" s="25"/>
      <c r="BP488" s="25"/>
      <c r="BQ488" s="25"/>
      <c r="BR488" s="25"/>
      <c r="BS488" s="25"/>
      <c r="BT488" s="25"/>
      <c r="BU488" s="25"/>
      <c r="BV488" s="25"/>
      <c r="BW488" s="25"/>
      <c r="BX488" s="25"/>
      <c r="BY488" s="25"/>
      <c r="BZ488" s="25"/>
      <c r="CA488" s="25"/>
      <c r="CB488" s="15"/>
    </row>
    <row r="489">
      <c r="A489" s="18"/>
      <c r="B489" s="15"/>
      <c r="C489" s="15"/>
      <c r="D489" s="15"/>
      <c r="E489" s="30"/>
      <c r="F489" s="15"/>
      <c r="G489" s="15"/>
      <c r="H489" s="15"/>
      <c r="I489" s="15"/>
      <c r="J489" s="136"/>
      <c r="K489" s="32"/>
      <c r="L489" s="27"/>
      <c r="M489" s="27"/>
      <c r="N489" s="30"/>
      <c r="O489" s="17"/>
      <c r="P489" s="17"/>
      <c r="Q489" s="27"/>
      <c r="R489" s="28"/>
      <c r="S489" s="28"/>
      <c r="T489" s="137"/>
      <c r="U489" s="138"/>
      <c r="V489" s="135"/>
      <c r="W489" s="135"/>
      <c r="X489" s="137"/>
      <c r="Y489" s="38"/>
      <c r="Z489" s="36"/>
      <c r="AA489" s="36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  <c r="AO489" s="25"/>
      <c r="AP489" s="25"/>
      <c r="AQ489" s="25"/>
      <c r="AR489" s="137"/>
      <c r="AS489" s="25"/>
      <c r="AT489" s="25"/>
      <c r="AU489" s="25"/>
      <c r="AV489" s="25"/>
      <c r="AW489" s="25"/>
      <c r="AX489" s="25"/>
      <c r="AY489" s="25"/>
      <c r="AZ489" s="25"/>
      <c r="BA489" s="25"/>
      <c r="BB489" s="25"/>
      <c r="BC489" s="25"/>
      <c r="BD489" s="25"/>
      <c r="BE489" s="25"/>
      <c r="BF489" s="25"/>
      <c r="BG489" s="25"/>
      <c r="BH489" s="25"/>
      <c r="BI489" s="25"/>
      <c r="BJ489" s="25"/>
      <c r="BK489" s="25"/>
      <c r="BL489" s="25"/>
      <c r="BM489" s="25"/>
      <c r="BN489" s="25"/>
      <c r="BO489" s="25"/>
      <c r="BP489" s="25"/>
      <c r="BQ489" s="25"/>
      <c r="BR489" s="25"/>
      <c r="BS489" s="25"/>
      <c r="BT489" s="25"/>
      <c r="BU489" s="25"/>
      <c r="BV489" s="25"/>
      <c r="BW489" s="25"/>
      <c r="BX489" s="25"/>
      <c r="BY489" s="25"/>
      <c r="BZ489" s="25"/>
      <c r="CA489" s="25"/>
      <c r="CB489" s="15"/>
    </row>
    <row r="490">
      <c r="A490" s="18"/>
      <c r="B490" s="15"/>
      <c r="C490" s="15"/>
      <c r="D490" s="15"/>
      <c r="E490" s="30"/>
      <c r="F490" s="15"/>
      <c r="G490" s="15"/>
      <c r="H490" s="15"/>
      <c r="I490" s="15"/>
      <c r="J490" s="136"/>
      <c r="K490" s="32"/>
      <c r="L490" s="27"/>
      <c r="M490" s="27"/>
      <c r="N490" s="30"/>
      <c r="O490" s="17"/>
      <c r="P490" s="17"/>
      <c r="Q490" s="27"/>
      <c r="R490" s="28"/>
      <c r="S490" s="28"/>
      <c r="T490" s="137"/>
      <c r="U490" s="138"/>
      <c r="V490" s="135"/>
      <c r="W490" s="135"/>
      <c r="X490" s="137"/>
      <c r="Y490" s="38"/>
      <c r="Z490" s="36"/>
      <c r="AA490" s="36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/>
      <c r="AR490" s="137"/>
      <c r="AS490" s="25"/>
      <c r="AT490" s="25"/>
      <c r="AU490" s="25"/>
      <c r="AV490" s="25"/>
      <c r="AW490" s="25"/>
      <c r="AX490" s="25"/>
      <c r="AY490" s="25"/>
      <c r="AZ490" s="25"/>
      <c r="BA490" s="25"/>
      <c r="BB490" s="25"/>
      <c r="BC490" s="25"/>
      <c r="BD490" s="25"/>
      <c r="BE490" s="25"/>
      <c r="BF490" s="25"/>
      <c r="BG490" s="25"/>
      <c r="BH490" s="25"/>
      <c r="BI490" s="25"/>
      <c r="BJ490" s="25"/>
      <c r="BK490" s="25"/>
      <c r="BL490" s="25"/>
      <c r="BM490" s="25"/>
      <c r="BN490" s="25"/>
      <c r="BO490" s="25"/>
      <c r="BP490" s="25"/>
      <c r="BQ490" s="25"/>
      <c r="BR490" s="25"/>
      <c r="BS490" s="25"/>
      <c r="BT490" s="25"/>
      <c r="BU490" s="25"/>
      <c r="BV490" s="25"/>
      <c r="BW490" s="25"/>
      <c r="BX490" s="25"/>
      <c r="BY490" s="25"/>
      <c r="BZ490" s="25"/>
      <c r="CA490" s="25"/>
      <c r="CB490" s="15"/>
    </row>
    <row r="491">
      <c r="A491" s="18"/>
      <c r="B491" s="15"/>
      <c r="C491" s="15"/>
      <c r="D491" s="15"/>
      <c r="E491" s="30"/>
      <c r="F491" s="15"/>
      <c r="G491" s="15"/>
      <c r="H491" s="15"/>
      <c r="I491" s="15"/>
      <c r="J491" s="136"/>
      <c r="K491" s="32"/>
      <c r="L491" s="27"/>
      <c r="M491" s="27"/>
      <c r="N491" s="30"/>
      <c r="O491" s="17"/>
      <c r="P491" s="17"/>
      <c r="Q491" s="27"/>
      <c r="R491" s="28"/>
      <c r="S491" s="28"/>
      <c r="T491" s="137"/>
      <c r="U491" s="138"/>
      <c r="V491" s="135"/>
      <c r="W491" s="135"/>
      <c r="X491" s="137"/>
      <c r="Y491" s="38"/>
      <c r="Z491" s="36"/>
      <c r="AA491" s="36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  <c r="AO491" s="25"/>
      <c r="AP491" s="25"/>
      <c r="AQ491" s="25"/>
      <c r="AR491" s="137"/>
      <c r="AS491" s="25"/>
      <c r="AT491" s="25"/>
      <c r="AU491" s="25"/>
      <c r="AV491" s="25"/>
      <c r="AW491" s="25"/>
      <c r="AX491" s="25"/>
      <c r="AY491" s="25"/>
      <c r="AZ491" s="25"/>
      <c r="BA491" s="25"/>
      <c r="BB491" s="25"/>
      <c r="BC491" s="25"/>
      <c r="BD491" s="25"/>
      <c r="BE491" s="25"/>
      <c r="BF491" s="25"/>
      <c r="BG491" s="25"/>
      <c r="BH491" s="25"/>
      <c r="BI491" s="25"/>
      <c r="BJ491" s="25"/>
      <c r="BK491" s="25"/>
      <c r="BL491" s="25"/>
      <c r="BM491" s="25"/>
      <c r="BN491" s="25"/>
      <c r="BO491" s="25"/>
      <c r="BP491" s="25"/>
      <c r="BQ491" s="25"/>
      <c r="BR491" s="25"/>
      <c r="BS491" s="25"/>
      <c r="BT491" s="25"/>
      <c r="BU491" s="25"/>
      <c r="BV491" s="25"/>
      <c r="BW491" s="25"/>
      <c r="BX491" s="25"/>
      <c r="BY491" s="25"/>
      <c r="BZ491" s="25"/>
      <c r="CA491" s="25"/>
      <c r="CB491" s="15"/>
    </row>
    <row r="492">
      <c r="A492" s="18"/>
      <c r="B492" s="15"/>
      <c r="C492" s="15"/>
      <c r="D492" s="15"/>
      <c r="E492" s="30"/>
      <c r="F492" s="15"/>
      <c r="G492" s="15"/>
      <c r="H492" s="15"/>
      <c r="I492" s="15"/>
      <c r="J492" s="136"/>
      <c r="K492" s="32"/>
      <c r="L492" s="27"/>
      <c r="M492" s="27"/>
      <c r="N492" s="30"/>
      <c r="O492" s="17"/>
      <c r="P492" s="17"/>
      <c r="Q492" s="27"/>
      <c r="R492" s="28"/>
      <c r="S492" s="28"/>
      <c r="T492" s="137"/>
      <c r="U492" s="138"/>
      <c r="V492" s="135"/>
      <c r="W492" s="135"/>
      <c r="X492" s="137"/>
      <c r="Y492" s="38"/>
      <c r="Z492" s="36"/>
      <c r="AA492" s="36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  <c r="AO492" s="25"/>
      <c r="AP492" s="25"/>
      <c r="AQ492" s="25"/>
      <c r="AR492" s="137"/>
      <c r="AS492" s="25"/>
      <c r="AT492" s="25"/>
      <c r="AU492" s="25"/>
      <c r="AV492" s="25"/>
      <c r="AW492" s="25"/>
      <c r="AX492" s="25"/>
      <c r="AY492" s="25"/>
      <c r="AZ492" s="25"/>
      <c r="BA492" s="25"/>
      <c r="BB492" s="25"/>
      <c r="BC492" s="25"/>
      <c r="BD492" s="25"/>
      <c r="BE492" s="25"/>
      <c r="BF492" s="25"/>
      <c r="BG492" s="25"/>
      <c r="BH492" s="25"/>
      <c r="BI492" s="25"/>
      <c r="BJ492" s="25"/>
      <c r="BK492" s="25"/>
      <c r="BL492" s="25"/>
      <c r="BM492" s="25"/>
      <c r="BN492" s="25"/>
      <c r="BO492" s="25"/>
      <c r="BP492" s="25"/>
      <c r="BQ492" s="25"/>
      <c r="BR492" s="25"/>
      <c r="BS492" s="25"/>
      <c r="BT492" s="25"/>
      <c r="BU492" s="25"/>
      <c r="BV492" s="25"/>
      <c r="BW492" s="25"/>
      <c r="BX492" s="25"/>
      <c r="BY492" s="25"/>
      <c r="BZ492" s="25"/>
      <c r="CA492" s="25"/>
      <c r="CB492" s="15"/>
    </row>
    <row r="493">
      <c r="A493" s="18"/>
      <c r="B493" s="15"/>
      <c r="C493" s="15"/>
      <c r="D493" s="15"/>
      <c r="E493" s="30"/>
      <c r="F493" s="15"/>
      <c r="G493" s="15"/>
      <c r="H493" s="15"/>
      <c r="I493" s="15"/>
      <c r="J493" s="136"/>
      <c r="K493" s="32"/>
      <c r="L493" s="27"/>
      <c r="M493" s="27"/>
      <c r="N493" s="30"/>
      <c r="O493" s="17"/>
      <c r="P493" s="17"/>
      <c r="Q493" s="27"/>
      <c r="R493" s="28"/>
      <c r="S493" s="28"/>
      <c r="T493" s="137"/>
      <c r="U493" s="138"/>
      <c r="V493" s="135"/>
      <c r="W493" s="135"/>
      <c r="X493" s="137"/>
      <c r="Y493" s="38"/>
      <c r="Z493" s="36"/>
      <c r="AA493" s="36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  <c r="AO493" s="25"/>
      <c r="AP493" s="25"/>
      <c r="AQ493" s="25"/>
      <c r="AR493" s="137"/>
      <c r="AS493" s="25"/>
      <c r="AT493" s="25"/>
      <c r="AU493" s="25"/>
      <c r="AV493" s="25"/>
      <c r="AW493" s="25"/>
      <c r="AX493" s="25"/>
      <c r="AY493" s="25"/>
      <c r="AZ493" s="25"/>
      <c r="BA493" s="25"/>
      <c r="BB493" s="25"/>
      <c r="BC493" s="25"/>
      <c r="BD493" s="25"/>
      <c r="BE493" s="25"/>
      <c r="BF493" s="25"/>
      <c r="BG493" s="25"/>
      <c r="BH493" s="25"/>
      <c r="BI493" s="25"/>
      <c r="BJ493" s="25"/>
      <c r="BK493" s="25"/>
      <c r="BL493" s="25"/>
      <c r="BM493" s="25"/>
      <c r="BN493" s="25"/>
      <c r="BO493" s="25"/>
      <c r="BP493" s="25"/>
      <c r="BQ493" s="25"/>
      <c r="BR493" s="25"/>
      <c r="BS493" s="25"/>
      <c r="BT493" s="25"/>
      <c r="BU493" s="25"/>
      <c r="BV493" s="25"/>
      <c r="BW493" s="25"/>
      <c r="BX493" s="25"/>
      <c r="BY493" s="25"/>
      <c r="BZ493" s="25"/>
      <c r="CA493" s="25"/>
      <c r="CB493" s="15"/>
    </row>
    <row r="494">
      <c r="A494" s="18"/>
      <c r="B494" s="15"/>
      <c r="C494" s="15"/>
      <c r="D494" s="15"/>
      <c r="E494" s="30"/>
      <c r="F494" s="15"/>
      <c r="G494" s="15"/>
      <c r="H494" s="15"/>
      <c r="I494" s="15"/>
      <c r="J494" s="136"/>
      <c r="K494" s="32"/>
      <c r="L494" s="27"/>
      <c r="M494" s="27"/>
      <c r="N494" s="30"/>
      <c r="O494" s="17"/>
      <c r="P494" s="17"/>
      <c r="Q494" s="27"/>
      <c r="R494" s="28"/>
      <c r="S494" s="28"/>
      <c r="T494" s="137"/>
      <c r="U494" s="138"/>
      <c r="V494" s="135"/>
      <c r="W494" s="135"/>
      <c r="X494" s="137"/>
      <c r="Y494" s="38"/>
      <c r="Z494" s="36"/>
      <c r="AA494" s="36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/>
      <c r="AR494" s="137"/>
      <c r="AS494" s="25"/>
      <c r="AT494" s="25"/>
      <c r="AU494" s="25"/>
      <c r="AV494" s="25"/>
      <c r="AW494" s="25"/>
      <c r="AX494" s="25"/>
      <c r="AY494" s="25"/>
      <c r="AZ494" s="25"/>
      <c r="BA494" s="25"/>
      <c r="BB494" s="25"/>
      <c r="BC494" s="25"/>
      <c r="BD494" s="25"/>
      <c r="BE494" s="25"/>
      <c r="BF494" s="25"/>
      <c r="BG494" s="25"/>
      <c r="BH494" s="25"/>
      <c r="BI494" s="25"/>
      <c r="BJ494" s="25"/>
      <c r="BK494" s="25"/>
      <c r="BL494" s="25"/>
      <c r="BM494" s="25"/>
      <c r="BN494" s="25"/>
      <c r="BO494" s="25"/>
      <c r="BP494" s="25"/>
      <c r="BQ494" s="25"/>
      <c r="BR494" s="25"/>
      <c r="BS494" s="25"/>
      <c r="BT494" s="25"/>
      <c r="BU494" s="25"/>
      <c r="BV494" s="25"/>
      <c r="BW494" s="25"/>
      <c r="BX494" s="25"/>
      <c r="BY494" s="25"/>
      <c r="BZ494" s="25"/>
      <c r="CA494" s="25"/>
      <c r="CB494" s="15"/>
    </row>
    <row r="495">
      <c r="A495" s="18"/>
      <c r="B495" s="15"/>
      <c r="C495" s="15"/>
      <c r="D495" s="15"/>
      <c r="E495" s="30"/>
      <c r="F495" s="15"/>
      <c r="G495" s="15"/>
      <c r="H495" s="15"/>
      <c r="I495" s="15"/>
      <c r="J495" s="136"/>
      <c r="K495" s="32"/>
      <c r="L495" s="27"/>
      <c r="M495" s="27"/>
      <c r="N495" s="30"/>
      <c r="O495" s="17"/>
      <c r="P495" s="17"/>
      <c r="Q495" s="27"/>
      <c r="R495" s="28"/>
      <c r="S495" s="28"/>
      <c r="T495" s="137"/>
      <c r="U495" s="138"/>
      <c r="V495" s="135"/>
      <c r="W495" s="135"/>
      <c r="X495" s="137"/>
      <c r="Y495" s="38"/>
      <c r="Z495" s="36"/>
      <c r="AA495" s="36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  <c r="AO495" s="25"/>
      <c r="AP495" s="25"/>
      <c r="AQ495" s="25"/>
      <c r="AR495" s="137"/>
      <c r="AS495" s="25"/>
      <c r="AT495" s="25"/>
      <c r="AU495" s="25"/>
      <c r="AV495" s="25"/>
      <c r="AW495" s="25"/>
      <c r="AX495" s="25"/>
      <c r="AY495" s="25"/>
      <c r="AZ495" s="25"/>
      <c r="BA495" s="25"/>
      <c r="BB495" s="25"/>
      <c r="BC495" s="25"/>
      <c r="BD495" s="25"/>
      <c r="BE495" s="25"/>
      <c r="BF495" s="25"/>
      <c r="BG495" s="25"/>
      <c r="BH495" s="25"/>
      <c r="BI495" s="25"/>
      <c r="BJ495" s="25"/>
      <c r="BK495" s="25"/>
      <c r="BL495" s="25"/>
      <c r="BM495" s="25"/>
      <c r="BN495" s="25"/>
      <c r="BO495" s="25"/>
      <c r="BP495" s="25"/>
      <c r="BQ495" s="25"/>
      <c r="BR495" s="25"/>
      <c r="BS495" s="25"/>
      <c r="BT495" s="25"/>
      <c r="BU495" s="25"/>
      <c r="BV495" s="25"/>
      <c r="BW495" s="25"/>
      <c r="BX495" s="25"/>
      <c r="BY495" s="25"/>
      <c r="BZ495" s="25"/>
      <c r="CA495" s="25"/>
      <c r="CB495" s="15"/>
    </row>
    <row r="496">
      <c r="A496" s="18"/>
      <c r="B496" s="15"/>
      <c r="C496" s="15"/>
      <c r="D496" s="15"/>
      <c r="E496" s="30"/>
      <c r="F496" s="15"/>
      <c r="G496" s="15"/>
      <c r="H496" s="15"/>
      <c r="I496" s="15"/>
      <c r="J496" s="136"/>
      <c r="K496" s="32"/>
      <c r="L496" s="27"/>
      <c r="M496" s="27"/>
      <c r="N496" s="30"/>
      <c r="O496" s="17"/>
      <c r="P496" s="17"/>
      <c r="Q496" s="27"/>
      <c r="R496" s="28"/>
      <c r="S496" s="28"/>
      <c r="T496" s="137"/>
      <c r="U496" s="138"/>
      <c r="V496" s="135"/>
      <c r="W496" s="135"/>
      <c r="X496" s="137"/>
      <c r="Y496" s="38"/>
      <c r="Z496" s="36"/>
      <c r="AA496" s="36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  <c r="AO496" s="25"/>
      <c r="AP496" s="25"/>
      <c r="AQ496" s="25"/>
      <c r="AR496" s="137"/>
      <c r="AS496" s="25"/>
      <c r="AT496" s="25"/>
      <c r="AU496" s="25"/>
      <c r="AV496" s="25"/>
      <c r="AW496" s="25"/>
      <c r="AX496" s="25"/>
      <c r="AY496" s="25"/>
      <c r="AZ496" s="25"/>
      <c r="BA496" s="25"/>
      <c r="BB496" s="25"/>
      <c r="BC496" s="25"/>
      <c r="BD496" s="25"/>
      <c r="BE496" s="25"/>
      <c r="BF496" s="25"/>
      <c r="BG496" s="25"/>
      <c r="BH496" s="25"/>
      <c r="BI496" s="25"/>
      <c r="BJ496" s="25"/>
      <c r="BK496" s="25"/>
      <c r="BL496" s="25"/>
      <c r="BM496" s="25"/>
      <c r="BN496" s="25"/>
      <c r="BO496" s="25"/>
      <c r="BP496" s="25"/>
      <c r="BQ496" s="25"/>
      <c r="BR496" s="25"/>
      <c r="BS496" s="25"/>
      <c r="BT496" s="25"/>
      <c r="BU496" s="25"/>
      <c r="BV496" s="25"/>
      <c r="BW496" s="25"/>
      <c r="BX496" s="25"/>
      <c r="BY496" s="25"/>
      <c r="BZ496" s="25"/>
      <c r="CA496" s="25"/>
      <c r="CB496" s="15"/>
    </row>
    <row r="497">
      <c r="A497" s="18"/>
      <c r="B497" s="15"/>
      <c r="C497" s="15"/>
      <c r="D497" s="15"/>
      <c r="E497" s="30"/>
      <c r="F497" s="15"/>
      <c r="G497" s="15"/>
      <c r="H497" s="15"/>
      <c r="I497" s="15"/>
      <c r="J497" s="136"/>
      <c r="K497" s="32"/>
      <c r="L497" s="27"/>
      <c r="M497" s="27"/>
      <c r="N497" s="30"/>
      <c r="O497" s="17"/>
      <c r="P497" s="17"/>
      <c r="Q497" s="27"/>
      <c r="R497" s="28"/>
      <c r="S497" s="28"/>
      <c r="T497" s="137"/>
      <c r="U497" s="138"/>
      <c r="V497" s="135"/>
      <c r="W497" s="135"/>
      <c r="X497" s="137"/>
      <c r="Y497" s="38"/>
      <c r="Z497" s="36"/>
      <c r="AA497" s="36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  <c r="AO497" s="25"/>
      <c r="AP497" s="25"/>
      <c r="AQ497" s="25"/>
      <c r="AR497" s="137"/>
      <c r="AS497" s="25"/>
      <c r="AT497" s="25"/>
      <c r="AU497" s="25"/>
      <c r="AV497" s="25"/>
      <c r="AW497" s="25"/>
      <c r="AX497" s="25"/>
      <c r="AY497" s="25"/>
      <c r="AZ497" s="25"/>
      <c r="BA497" s="25"/>
      <c r="BB497" s="25"/>
      <c r="BC497" s="25"/>
      <c r="BD497" s="25"/>
      <c r="BE497" s="25"/>
      <c r="BF497" s="25"/>
      <c r="BG497" s="25"/>
      <c r="BH497" s="25"/>
      <c r="BI497" s="25"/>
      <c r="BJ497" s="25"/>
      <c r="BK497" s="25"/>
      <c r="BL497" s="25"/>
      <c r="BM497" s="25"/>
      <c r="BN497" s="25"/>
      <c r="BO497" s="25"/>
      <c r="BP497" s="25"/>
      <c r="BQ497" s="25"/>
      <c r="BR497" s="25"/>
      <c r="BS497" s="25"/>
      <c r="BT497" s="25"/>
      <c r="BU497" s="25"/>
      <c r="BV497" s="25"/>
      <c r="BW497" s="25"/>
      <c r="BX497" s="25"/>
      <c r="BY497" s="25"/>
      <c r="BZ497" s="25"/>
      <c r="CA497" s="25"/>
      <c r="CB497" s="15"/>
    </row>
    <row r="498">
      <c r="A498" s="18"/>
      <c r="B498" s="15"/>
      <c r="C498" s="15"/>
      <c r="D498" s="15"/>
      <c r="E498" s="30"/>
      <c r="F498" s="15"/>
      <c r="G498" s="15"/>
      <c r="H498" s="15"/>
      <c r="I498" s="15"/>
      <c r="J498" s="136"/>
      <c r="K498" s="32"/>
      <c r="L498" s="27"/>
      <c r="M498" s="27"/>
      <c r="N498" s="30"/>
      <c r="O498" s="17"/>
      <c r="P498" s="17"/>
      <c r="Q498" s="27"/>
      <c r="R498" s="28"/>
      <c r="S498" s="28"/>
      <c r="T498" s="137"/>
      <c r="U498" s="138"/>
      <c r="V498" s="135"/>
      <c r="W498" s="135"/>
      <c r="X498" s="137"/>
      <c r="Y498" s="38"/>
      <c r="Z498" s="36"/>
      <c r="AA498" s="36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137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  <c r="BL498" s="25"/>
      <c r="BM498" s="25"/>
      <c r="BN498" s="25"/>
      <c r="BO498" s="25"/>
      <c r="BP498" s="25"/>
      <c r="BQ498" s="25"/>
      <c r="BR498" s="25"/>
      <c r="BS498" s="25"/>
      <c r="BT498" s="25"/>
      <c r="BU498" s="25"/>
      <c r="BV498" s="25"/>
      <c r="BW498" s="25"/>
      <c r="BX498" s="25"/>
      <c r="BY498" s="25"/>
      <c r="BZ498" s="25"/>
      <c r="CA498" s="25"/>
      <c r="CB498" s="15"/>
    </row>
    <row r="499">
      <c r="A499" s="18"/>
      <c r="B499" s="15"/>
      <c r="C499" s="15"/>
      <c r="D499" s="15"/>
      <c r="E499" s="30"/>
      <c r="F499" s="15"/>
      <c r="G499" s="15"/>
      <c r="H499" s="15"/>
      <c r="I499" s="15"/>
      <c r="J499" s="136"/>
      <c r="K499" s="32"/>
      <c r="L499" s="27"/>
      <c r="M499" s="27"/>
      <c r="N499" s="30"/>
      <c r="O499" s="17"/>
      <c r="P499" s="17"/>
      <c r="Q499" s="27"/>
      <c r="R499" s="28"/>
      <c r="S499" s="28"/>
      <c r="T499" s="137"/>
      <c r="U499" s="138"/>
      <c r="V499" s="135"/>
      <c r="W499" s="135"/>
      <c r="X499" s="137"/>
      <c r="Y499" s="38"/>
      <c r="Z499" s="36"/>
      <c r="AA499" s="36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  <c r="AO499" s="25"/>
      <c r="AP499" s="25"/>
      <c r="AQ499" s="25"/>
      <c r="AR499" s="137"/>
      <c r="AS499" s="25"/>
      <c r="AT499" s="25"/>
      <c r="AU499" s="25"/>
      <c r="AV499" s="25"/>
      <c r="AW499" s="25"/>
      <c r="AX499" s="25"/>
      <c r="AY499" s="25"/>
      <c r="AZ499" s="25"/>
      <c r="BA499" s="25"/>
      <c r="BB499" s="25"/>
      <c r="BC499" s="25"/>
      <c r="BD499" s="25"/>
      <c r="BE499" s="25"/>
      <c r="BF499" s="25"/>
      <c r="BG499" s="25"/>
      <c r="BH499" s="25"/>
      <c r="BI499" s="25"/>
      <c r="BJ499" s="25"/>
      <c r="BK499" s="25"/>
      <c r="BL499" s="25"/>
      <c r="BM499" s="25"/>
      <c r="BN499" s="25"/>
      <c r="BO499" s="25"/>
      <c r="BP499" s="25"/>
      <c r="BQ499" s="25"/>
      <c r="BR499" s="25"/>
      <c r="BS499" s="25"/>
      <c r="BT499" s="25"/>
      <c r="BU499" s="25"/>
      <c r="BV499" s="25"/>
      <c r="BW499" s="25"/>
      <c r="BX499" s="25"/>
      <c r="BY499" s="25"/>
      <c r="BZ499" s="25"/>
      <c r="CA499" s="25"/>
      <c r="CB499" s="15"/>
    </row>
    <row r="500">
      <c r="A500" s="18"/>
      <c r="B500" s="15"/>
      <c r="C500" s="15"/>
      <c r="D500" s="15"/>
      <c r="E500" s="30"/>
      <c r="F500" s="15"/>
      <c r="G500" s="15"/>
      <c r="H500" s="15"/>
      <c r="I500" s="15"/>
      <c r="J500" s="136"/>
      <c r="K500" s="32"/>
      <c r="L500" s="27"/>
      <c r="M500" s="27"/>
      <c r="N500" s="30"/>
      <c r="O500" s="17"/>
      <c r="P500" s="17"/>
      <c r="Q500" s="27"/>
      <c r="R500" s="28"/>
      <c r="S500" s="28"/>
      <c r="T500" s="137"/>
      <c r="U500" s="138"/>
      <c r="V500" s="135"/>
      <c r="W500" s="135"/>
      <c r="X500" s="137"/>
      <c r="Y500" s="38"/>
      <c r="Z500" s="36"/>
      <c r="AA500" s="36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/>
      <c r="AR500" s="137"/>
      <c r="AS500" s="25"/>
      <c r="AT500" s="25"/>
      <c r="AU500" s="25"/>
      <c r="AV500" s="25"/>
      <c r="AW500" s="25"/>
      <c r="AX500" s="25"/>
      <c r="AY500" s="25"/>
      <c r="AZ500" s="25"/>
      <c r="BA500" s="25"/>
      <c r="BB500" s="25"/>
      <c r="BC500" s="25"/>
      <c r="BD500" s="25"/>
      <c r="BE500" s="25"/>
      <c r="BF500" s="25"/>
      <c r="BG500" s="25"/>
      <c r="BH500" s="25"/>
      <c r="BI500" s="25"/>
      <c r="BJ500" s="25"/>
      <c r="BK500" s="25"/>
      <c r="BL500" s="25"/>
      <c r="BM500" s="25"/>
      <c r="BN500" s="25"/>
      <c r="BO500" s="25"/>
      <c r="BP500" s="25"/>
      <c r="BQ500" s="25"/>
      <c r="BR500" s="25"/>
      <c r="BS500" s="25"/>
      <c r="BT500" s="25"/>
      <c r="BU500" s="25"/>
      <c r="BV500" s="25"/>
      <c r="BW500" s="25"/>
      <c r="BX500" s="25"/>
      <c r="BY500" s="25"/>
      <c r="BZ500" s="25"/>
      <c r="CA500" s="25"/>
      <c r="CB500" s="15"/>
    </row>
    <row r="501">
      <c r="A501" s="18"/>
      <c r="B501" s="15"/>
      <c r="C501" s="15"/>
      <c r="D501" s="15"/>
      <c r="E501" s="30"/>
      <c r="F501" s="15"/>
      <c r="G501" s="15"/>
      <c r="H501" s="15"/>
      <c r="I501" s="15"/>
      <c r="J501" s="136"/>
      <c r="K501" s="32"/>
      <c r="L501" s="27"/>
      <c r="M501" s="27"/>
      <c r="N501" s="30"/>
      <c r="O501" s="17"/>
      <c r="P501" s="17"/>
      <c r="Q501" s="27"/>
      <c r="R501" s="28"/>
      <c r="S501" s="28"/>
      <c r="T501" s="137"/>
      <c r="U501" s="138"/>
      <c r="V501" s="135"/>
      <c r="W501" s="135"/>
      <c r="X501" s="137"/>
      <c r="Y501" s="38"/>
      <c r="Z501" s="36"/>
      <c r="AA501" s="36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  <c r="AO501" s="25"/>
      <c r="AP501" s="25"/>
      <c r="AQ501" s="25"/>
      <c r="AR501" s="137"/>
      <c r="AS501" s="25"/>
      <c r="AT501" s="25"/>
      <c r="AU501" s="25"/>
      <c r="AV501" s="25"/>
      <c r="AW501" s="25"/>
      <c r="AX501" s="25"/>
      <c r="AY501" s="25"/>
      <c r="AZ501" s="25"/>
      <c r="BA501" s="25"/>
      <c r="BB501" s="25"/>
      <c r="BC501" s="25"/>
      <c r="BD501" s="25"/>
      <c r="BE501" s="25"/>
      <c r="BF501" s="25"/>
      <c r="BG501" s="25"/>
      <c r="BH501" s="25"/>
      <c r="BI501" s="25"/>
      <c r="BJ501" s="25"/>
      <c r="BK501" s="25"/>
      <c r="BL501" s="25"/>
      <c r="BM501" s="25"/>
      <c r="BN501" s="25"/>
      <c r="BO501" s="25"/>
      <c r="BP501" s="25"/>
      <c r="BQ501" s="25"/>
      <c r="BR501" s="25"/>
      <c r="BS501" s="25"/>
      <c r="BT501" s="25"/>
      <c r="BU501" s="25"/>
      <c r="BV501" s="25"/>
      <c r="BW501" s="25"/>
      <c r="BX501" s="25"/>
      <c r="BY501" s="25"/>
      <c r="BZ501" s="25"/>
      <c r="CA501" s="25"/>
      <c r="CB501" s="15"/>
    </row>
    <row r="502">
      <c r="A502" s="18"/>
      <c r="B502" s="15"/>
      <c r="C502" s="15"/>
      <c r="D502" s="15"/>
      <c r="E502" s="30"/>
      <c r="F502" s="15"/>
      <c r="G502" s="15"/>
      <c r="H502" s="15"/>
      <c r="I502" s="15"/>
      <c r="J502" s="136"/>
      <c r="K502" s="32"/>
      <c r="L502" s="27"/>
      <c r="M502" s="27"/>
      <c r="N502" s="30"/>
      <c r="O502" s="17"/>
      <c r="P502" s="17"/>
      <c r="Q502" s="27"/>
      <c r="R502" s="28"/>
      <c r="S502" s="28"/>
      <c r="T502" s="137"/>
      <c r="U502" s="138"/>
      <c r="V502" s="135"/>
      <c r="W502" s="135"/>
      <c r="X502" s="137"/>
      <c r="Y502" s="38"/>
      <c r="Z502" s="36"/>
      <c r="AA502" s="36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  <c r="AO502" s="25"/>
      <c r="AP502" s="25"/>
      <c r="AQ502" s="25"/>
      <c r="AR502" s="137"/>
      <c r="AS502" s="25"/>
      <c r="AT502" s="25"/>
      <c r="AU502" s="25"/>
      <c r="AV502" s="25"/>
      <c r="AW502" s="25"/>
      <c r="AX502" s="25"/>
      <c r="AY502" s="25"/>
      <c r="AZ502" s="25"/>
      <c r="BA502" s="25"/>
      <c r="BB502" s="25"/>
      <c r="BC502" s="25"/>
      <c r="BD502" s="25"/>
      <c r="BE502" s="25"/>
      <c r="BF502" s="25"/>
      <c r="BG502" s="25"/>
      <c r="BH502" s="25"/>
      <c r="BI502" s="25"/>
      <c r="BJ502" s="25"/>
      <c r="BK502" s="25"/>
      <c r="BL502" s="25"/>
      <c r="BM502" s="25"/>
      <c r="BN502" s="25"/>
      <c r="BO502" s="25"/>
      <c r="BP502" s="25"/>
      <c r="BQ502" s="25"/>
      <c r="BR502" s="25"/>
      <c r="BS502" s="25"/>
      <c r="BT502" s="25"/>
      <c r="BU502" s="25"/>
      <c r="BV502" s="25"/>
      <c r="BW502" s="25"/>
      <c r="BX502" s="25"/>
      <c r="BY502" s="25"/>
      <c r="BZ502" s="25"/>
      <c r="CA502" s="25"/>
      <c r="CB502" s="15"/>
    </row>
    <row r="503">
      <c r="A503" s="18"/>
      <c r="B503" s="15"/>
      <c r="C503" s="15"/>
      <c r="D503" s="15"/>
      <c r="E503" s="30"/>
      <c r="F503" s="15"/>
      <c r="G503" s="15"/>
      <c r="H503" s="15"/>
      <c r="I503" s="15"/>
      <c r="J503" s="136"/>
      <c r="K503" s="32"/>
      <c r="L503" s="27"/>
      <c r="M503" s="27"/>
      <c r="N503" s="30"/>
      <c r="O503" s="17"/>
      <c r="P503" s="17"/>
      <c r="Q503" s="27"/>
      <c r="R503" s="28"/>
      <c r="S503" s="28"/>
      <c r="T503" s="137"/>
      <c r="U503" s="138"/>
      <c r="V503" s="135"/>
      <c r="W503" s="135"/>
      <c r="X503" s="137"/>
      <c r="Y503" s="38"/>
      <c r="Z503" s="36"/>
      <c r="AA503" s="36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  <c r="AO503" s="25"/>
      <c r="AP503" s="25"/>
      <c r="AQ503" s="25"/>
      <c r="AR503" s="137"/>
      <c r="AS503" s="25"/>
      <c r="AT503" s="25"/>
      <c r="AU503" s="25"/>
      <c r="AV503" s="25"/>
      <c r="AW503" s="25"/>
      <c r="AX503" s="25"/>
      <c r="AY503" s="25"/>
      <c r="AZ503" s="25"/>
      <c r="BA503" s="25"/>
      <c r="BB503" s="25"/>
      <c r="BC503" s="25"/>
      <c r="BD503" s="25"/>
      <c r="BE503" s="25"/>
      <c r="BF503" s="25"/>
      <c r="BG503" s="25"/>
      <c r="BH503" s="25"/>
      <c r="BI503" s="25"/>
      <c r="BJ503" s="25"/>
      <c r="BK503" s="25"/>
      <c r="BL503" s="25"/>
      <c r="BM503" s="25"/>
      <c r="BN503" s="25"/>
      <c r="BO503" s="25"/>
      <c r="BP503" s="25"/>
      <c r="BQ503" s="25"/>
      <c r="BR503" s="25"/>
      <c r="BS503" s="25"/>
      <c r="BT503" s="25"/>
      <c r="BU503" s="25"/>
      <c r="BV503" s="25"/>
      <c r="BW503" s="25"/>
      <c r="BX503" s="25"/>
      <c r="BY503" s="25"/>
      <c r="BZ503" s="25"/>
      <c r="CA503" s="25"/>
      <c r="CB503" s="15"/>
    </row>
    <row r="504">
      <c r="A504" s="18"/>
      <c r="B504" s="15"/>
      <c r="C504" s="15"/>
      <c r="D504" s="15"/>
      <c r="E504" s="30"/>
      <c r="F504" s="15"/>
      <c r="G504" s="15"/>
      <c r="H504" s="15"/>
      <c r="I504" s="15"/>
      <c r="J504" s="136"/>
      <c r="K504" s="32"/>
      <c r="L504" s="27"/>
      <c r="M504" s="27"/>
      <c r="N504" s="30"/>
      <c r="O504" s="17"/>
      <c r="P504" s="17"/>
      <c r="Q504" s="27"/>
      <c r="R504" s="28"/>
      <c r="S504" s="28"/>
      <c r="T504" s="137"/>
      <c r="U504" s="138"/>
      <c r="V504" s="135"/>
      <c r="W504" s="135"/>
      <c r="X504" s="137"/>
      <c r="Y504" s="38"/>
      <c r="Z504" s="36"/>
      <c r="AA504" s="36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  <c r="AO504" s="25"/>
      <c r="AP504" s="25"/>
      <c r="AQ504" s="25"/>
      <c r="AR504" s="137"/>
      <c r="AS504" s="25"/>
      <c r="AT504" s="25"/>
      <c r="AU504" s="25"/>
      <c r="AV504" s="25"/>
      <c r="AW504" s="25"/>
      <c r="AX504" s="25"/>
      <c r="AY504" s="25"/>
      <c r="AZ504" s="25"/>
      <c r="BA504" s="25"/>
      <c r="BB504" s="25"/>
      <c r="BC504" s="25"/>
      <c r="BD504" s="25"/>
      <c r="BE504" s="25"/>
      <c r="BF504" s="25"/>
      <c r="BG504" s="25"/>
      <c r="BH504" s="25"/>
      <c r="BI504" s="25"/>
      <c r="BJ504" s="25"/>
      <c r="BK504" s="25"/>
      <c r="BL504" s="25"/>
      <c r="BM504" s="25"/>
      <c r="BN504" s="25"/>
      <c r="BO504" s="25"/>
      <c r="BP504" s="25"/>
      <c r="BQ504" s="25"/>
      <c r="BR504" s="25"/>
      <c r="BS504" s="25"/>
      <c r="BT504" s="25"/>
      <c r="BU504" s="25"/>
      <c r="BV504" s="25"/>
      <c r="BW504" s="25"/>
      <c r="BX504" s="25"/>
      <c r="BY504" s="25"/>
      <c r="BZ504" s="25"/>
      <c r="CA504" s="25"/>
      <c r="CB504" s="15"/>
    </row>
    <row r="505">
      <c r="A505" s="18"/>
      <c r="B505" s="15"/>
      <c r="C505" s="15"/>
      <c r="D505" s="15"/>
      <c r="E505" s="30"/>
      <c r="F505" s="15"/>
      <c r="G505" s="15"/>
      <c r="H505" s="15"/>
      <c r="I505" s="15"/>
      <c r="J505" s="136"/>
      <c r="K505" s="32"/>
      <c r="L505" s="27"/>
      <c r="M505" s="27"/>
      <c r="N505" s="30"/>
      <c r="O505" s="17"/>
      <c r="P505" s="17"/>
      <c r="Q505" s="27"/>
      <c r="R505" s="28"/>
      <c r="S505" s="28"/>
      <c r="T505" s="137"/>
      <c r="U505" s="138"/>
      <c r="V505" s="135"/>
      <c r="W505" s="135"/>
      <c r="X505" s="137"/>
      <c r="Y505" s="38"/>
      <c r="Z505" s="36"/>
      <c r="AA505" s="36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  <c r="AO505" s="25"/>
      <c r="AP505" s="25"/>
      <c r="AQ505" s="25"/>
      <c r="AR505" s="137"/>
      <c r="AS505" s="25"/>
      <c r="AT505" s="25"/>
      <c r="AU505" s="25"/>
      <c r="AV505" s="25"/>
      <c r="AW505" s="25"/>
      <c r="AX505" s="25"/>
      <c r="AY505" s="25"/>
      <c r="AZ505" s="25"/>
      <c r="BA505" s="25"/>
      <c r="BB505" s="25"/>
      <c r="BC505" s="25"/>
      <c r="BD505" s="25"/>
      <c r="BE505" s="25"/>
      <c r="BF505" s="25"/>
      <c r="BG505" s="25"/>
      <c r="BH505" s="25"/>
      <c r="BI505" s="25"/>
      <c r="BJ505" s="25"/>
      <c r="BK505" s="25"/>
      <c r="BL505" s="25"/>
      <c r="BM505" s="25"/>
      <c r="BN505" s="25"/>
      <c r="BO505" s="25"/>
      <c r="BP505" s="25"/>
      <c r="BQ505" s="25"/>
      <c r="BR505" s="25"/>
      <c r="BS505" s="25"/>
      <c r="BT505" s="25"/>
      <c r="BU505" s="25"/>
      <c r="BV505" s="25"/>
      <c r="BW505" s="25"/>
      <c r="BX505" s="25"/>
      <c r="BY505" s="25"/>
      <c r="BZ505" s="25"/>
      <c r="CA505" s="25"/>
      <c r="CB505" s="15"/>
    </row>
    <row r="506">
      <c r="A506" s="18"/>
      <c r="B506" s="15"/>
      <c r="C506" s="15"/>
      <c r="D506" s="15"/>
      <c r="E506" s="30"/>
      <c r="F506" s="15"/>
      <c r="G506" s="15"/>
      <c r="H506" s="15"/>
      <c r="I506" s="15"/>
      <c r="J506" s="136"/>
      <c r="K506" s="32"/>
      <c r="L506" s="27"/>
      <c r="M506" s="27"/>
      <c r="N506" s="30"/>
      <c r="O506" s="17"/>
      <c r="P506" s="17"/>
      <c r="Q506" s="27"/>
      <c r="R506" s="28"/>
      <c r="S506" s="28"/>
      <c r="T506" s="137"/>
      <c r="U506" s="138"/>
      <c r="V506" s="135"/>
      <c r="W506" s="135"/>
      <c r="X506" s="137"/>
      <c r="Y506" s="38"/>
      <c r="Z506" s="36"/>
      <c r="AA506" s="36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  <c r="AO506" s="25"/>
      <c r="AP506" s="25"/>
      <c r="AQ506" s="25"/>
      <c r="AR506" s="137"/>
      <c r="AS506" s="25"/>
      <c r="AT506" s="25"/>
      <c r="AU506" s="25"/>
      <c r="AV506" s="25"/>
      <c r="AW506" s="25"/>
      <c r="AX506" s="25"/>
      <c r="AY506" s="25"/>
      <c r="AZ506" s="25"/>
      <c r="BA506" s="25"/>
      <c r="BB506" s="25"/>
      <c r="BC506" s="25"/>
      <c r="BD506" s="25"/>
      <c r="BE506" s="25"/>
      <c r="BF506" s="25"/>
      <c r="BG506" s="25"/>
      <c r="BH506" s="25"/>
      <c r="BI506" s="25"/>
      <c r="BJ506" s="25"/>
      <c r="BK506" s="25"/>
      <c r="BL506" s="25"/>
      <c r="BM506" s="25"/>
      <c r="BN506" s="25"/>
      <c r="BO506" s="25"/>
      <c r="BP506" s="25"/>
      <c r="BQ506" s="25"/>
      <c r="BR506" s="25"/>
      <c r="BS506" s="25"/>
      <c r="BT506" s="25"/>
      <c r="BU506" s="25"/>
      <c r="BV506" s="25"/>
      <c r="BW506" s="25"/>
      <c r="BX506" s="25"/>
      <c r="BY506" s="25"/>
      <c r="BZ506" s="25"/>
      <c r="CA506" s="25"/>
      <c r="CB506" s="15"/>
    </row>
    <row r="507">
      <c r="A507" s="18"/>
      <c r="B507" s="15"/>
      <c r="C507" s="15"/>
      <c r="D507" s="15"/>
      <c r="E507" s="30"/>
      <c r="F507" s="15"/>
      <c r="G507" s="15"/>
      <c r="H507" s="15"/>
      <c r="I507" s="15"/>
      <c r="J507" s="136"/>
      <c r="K507" s="32"/>
      <c r="L507" s="27"/>
      <c r="M507" s="27"/>
      <c r="N507" s="30"/>
      <c r="O507" s="17"/>
      <c r="P507" s="17"/>
      <c r="Q507" s="27"/>
      <c r="R507" s="28"/>
      <c r="S507" s="28"/>
      <c r="T507" s="137"/>
      <c r="U507" s="138"/>
      <c r="V507" s="135"/>
      <c r="W507" s="135"/>
      <c r="X507" s="137"/>
      <c r="Y507" s="38"/>
      <c r="Z507" s="36"/>
      <c r="AA507" s="36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  <c r="AO507" s="25"/>
      <c r="AP507" s="25"/>
      <c r="AQ507" s="25"/>
      <c r="AR507" s="137"/>
      <c r="AS507" s="25"/>
      <c r="AT507" s="25"/>
      <c r="AU507" s="25"/>
      <c r="AV507" s="25"/>
      <c r="AW507" s="25"/>
      <c r="AX507" s="25"/>
      <c r="AY507" s="25"/>
      <c r="AZ507" s="25"/>
      <c r="BA507" s="25"/>
      <c r="BB507" s="25"/>
      <c r="BC507" s="25"/>
      <c r="BD507" s="25"/>
      <c r="BE507" s="25"/>
      <c r="BF507" s="25"/>
      <c r="BG507" s="25"/>
      <c r="BH507" s="25"/>
      <c r="BI507" s="25"/>
      <c r="BJ507" s="25"/>
      <c r="BK507" s="25"/>
      <c r="BL507" s="25"/>
      <c r="BM507" s="25"/>
      <c r="BN507" s="25"/>
      <c r="BO507" s="25"/>
      <c r="BP507" s="25"/>
      <c r="BQ507" s="25"/>
      <c r="BR507" s="25"/>
      <c r="BS507" s="25"/>
      <c r="BT507" s="25"/>
      <c r="BU507" s="25"/>
      <c r="BV507" s="25"/>
      <c r="BW507" s="25"/>
      <c r="BX507" s="25"/>
      <c r="BY507" s="25"/>
      <c r="BZ507" s="25"/>
      <c r="CA507" s="25"/>
      <c r="CB507" s="15"/>
    </row>
    <row r="508">
      <c r="A508" s="18"/>
      <c r="B508" s="15"/>
      <c r="C508" s="15"/>
      <c r="D508" s="15"/>
      <c r="E508" s="30"/>
      <c r="F508" s="15"/>
      <c r="G508" s="15"/>
      <c r="H508" s="15"/>
      <c r="I508" s="15"/>
      <c r="J508" s="136"/>
      <c r="K508" s="32"/>
      <c r="L508" s="27"/>
      <c r="M508" s="27"/>
      <c r="N508" s="30"/>
      <c r="O508" s="17"/>
      <c r="P508" s="17"/>
      <c r="Q508" s="27"/>
      <c r="R508" s="28"/>
      <c r="S508" s="28"/>
      <c r="T508" s="137"/>
      <c r="U508" s="138"/>
      <c r="V508" s="135"/>
      <c r="W508" s="135"/>
      <c r="X508" s="137"/>
      <c r="Y508" s="38"/>
      <c r="Z508" s="36"/>
      <c r="AA508" s="36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  <c r="AO508" s="25"/>
      <c r="AP508" s="25"/>
      <c r="AQ508" s="25"/>
      <c r="AR508" s="137"/>
      <c r="AS508" s="25"/>
      <c r="AT508" s="25"/>
      <c r="AU508" s="25"/>
      <c r="AV508" s="25"/>
      <c r="AW508" s="25"/>
      <c r="AX508" s="25"/>
      <c r="AY508" s="25"/>
      <c r="AZ508" s="25"/>
      <c r="BA508" s="25"/>
      <c r="BB508" s="25"/>
      <c r="BC508" s="25"/>
      <c r="BD508" s="25"/>
      <c r="BE508" s="25"/>
      <c r="BF508" s="25"/>
      <c r="BG508" s="25"/>
      <c r="BH508" s="25"/>
      <c r="BI508" s="25"/>
      <c r="BJ508" s="25"/>
      <c r="BK508" s="25"/>
      <c r="BL508" s="25"/>
      <c r="BM508" s="25"/>
      <c r="BN508" s="25"/>
      <c r="BO508" s="25"/>
      <c r="BP508" s="25"/>
      <c r="BQ508" s="25"/>
      <c r="BR508" s="25"/>
      <c r="BS508" s="25"/>
      <c r="BT508" s="25"/>
      <c r="BU508" s="25"/>
      <c r="BV508" s="25"/>
      <c r="BW508" s="25"/>
      <c r="BX508" s="25"/>
      <c r="BY508" s="25"/>
      <c r="BZ508" s="25"/>
      <c r="CA508" s="25"/>
      <c r="CB508" s="15"/>
    </row>
    <row r="509">
      <c r="A509" s="18"/>
      <c r="B509" s="15"/>
      <c r="C509" s="15"/>
      <c r="D509" s="15"/>
      <c r="E509" s="30"/>
      <c r="F509" s="15"/>
      <c r="G509" s="15"/>
      <c r="H509" s="15"/>
      <c r="I509" s="15"/>
      <c r="J509" s="136"/>
      <c r="K509" s="32"/>
      <c r="L509" s="27"/>
      <c r="M509" s="27"/>
      <c r="N509" s="30"/>
      <c r="O509" s="17"/>
      <c r="P509" s="17"/>
      <c r="Q509" s="27"/>
      <c r="R509" s="28"/>
      <c r="S509" s="28"/>
      <c r="T509" s="137"/>
      <c r="U509" s="138"/>
      <c r="V509" s="135"/>
      <c r="W509" s="135"/>
      <c r="X509" s="137"/>
      <c r="Y509" s="38"/>
      <c r="Z509" s="36"/>
      <c r="AA509" s="36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  <c r="AO509" s="25"/>
      <c r="AP509" s="25"/>
      <c r="AQ509" s="25"/>
      <c r="AR509" s="137"/>
      <c r="AS509" s="25"/>
      <c r="AT509" s="25"/>
      <c r="AU509" s="25"/>
      <c r="AV509" s="25"/>
      <c r="AW509" s="25"/>
      <c r="AX509" s="25"/>
      <c r="AY509" s="25"/>
      <c r="AZ509" s="25"/>
      <c r="BA509" s="25"/>
      <c r="BB509" s="25"/>
      <c r="BC509" s="25"/>
      <c r="BD509" s="25"/>
      <c r="BE509" s="25"/>
      <c r="BF509" s="25"/>
      <c r="BG509" s="25"/>
      <c r="BH509" s="25"/>
      <c r="BI509" s="25"/>
      <c r="BJ509" s="25"/>
      <c r="BK509" s="25"/>
      <c r="BL509" s="25"/>
      <c r="BM509" s="25"/>
      <c r="BN509" s="25"/>
      <c r="BO509" s="25"/>
      <c r="BP509" s="25"/>
      <c r="BQ509" s="25"/>
      <c r="BR509" s="25"/>
      <c r="BS509" s="25"/>
      <c r="BT509" s="25"/>
      <c r="BU509" s="25"/>
      <c r="BV509" s="25"/>
      <c r="BW509" s="25"/>
      <c r="BX509" s="25"/>
      <c r="BY509" s="25"/>
      <c r="BZ509" s="25"/>
      <c r="CA509" s="25"/>
      <c r="CB509" s="15"/>
    </row>
    <row r="510">
      <c r="A510" s="18"/>
      <c r="B510" s="15"/>
      <c r="C510" s="15"/>
      <c r="D510" s="15"/>
      <c r="E510" s="30"/>
      <c r="F510" s="15"/>
      <c r="G510" s="15"/>
      <c r="H510" s="15"/>
      <c r="I510" s="15"/>
      <c r="J510" s="136"/>
      <c r="K510" s="32"/>
      <c r="L510" s="27"/>
      <c r="M510" s="27"/>
      <c r="N510" s="30"/>
      <c r="O510" s="17"/>
      <c r="P510" s="17"/>
      <c r="Q510" s="27"/>
      <c r="R510" s="28"/>
      <c r="S510" s="28"/>
      <c r="T510" s="137"/>
      <c r="U510" s="138"/>
      <c r="V510" s="135"/>
      <c r="W510" s="135"/>
      <c r="X510" s="137"/>
      <c r="Y510" s="38"/>
      <c r="Z510" s="36"/>
      <c r="AA510" s="36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  <c r="AO510" s="25"/>
      <c r="AP510" s="25"/>
      <c r="AQ510" s="25"/>
      <c r="AR510" s="137"/>
      <c r="AS510" s="25"/>
      <c r="AT510" s="25"/>
      <c r="AU510" s="25"/>
      <c r="AV510" s="25"/>
      <c r="AW510" s="25"/>
      <c r="AX510" s="25"/>
      <c r="AY510" s="25"/>
      <c r="AZ510" s="25"/>
      <c r="BA510" s="25"/>
      <c r="BB510" s="25"/>
      <c r="BC510" s="25"/>
      <c r="BD510" s="25"/>
      <c r="BE510" s="25"/>
      <c r="BF510" s="25"/>
      <c r="BG510" s="25"/>
      <c r="BH510" s="25"/>
      <c r="BI510" s="25"/>
      <c r="BJ510" s="25"/>
      <c r="BK510" s="25"/>
      <c r="BL510" s="25"/>
      <c r="BM510" s="25"/>
      <c r="BN510" s="25"/>
      <c r="BO510" s="25"/>
      <c r="BP510" s="25"/>
      <c r="BQ510" s="25"/>
      <c r="BR510" s="25"/>
      <c r="BS510" s="25"/>
      <c r="BT510" s="25"/>
      <c r="BU510" s="25"/>
      <c r="BV510" s="25"/>
      <c r="BW510" s="25"/>
      <c r="BX510" s="25"/>
      <c r="BY510" s="25"/>
      <c r="BZ510" s="25"/>
      <c r="CA510" s="25"/>
      <c r="CB510" s="15"/>
    </row>
    <row r="511">
      <c r="A511" s="18"/>
      <c r="B511" s="15"/>
      <c r="C511" s="15"/>
      <c r="D511" s="15"/>
      <c r="E511" s="30"/>
      <c r="F511" s="15"/>
      <c r="G511" s="15"/>
      <c r="H511" s="15"/>
      <c r="I511" s="15"/>
      <c r="J511" s="136"/>
      <c r="K511" s="32"/>
      <c r="L511" s="27"/>
      <c r="M511" s="27"/>
      <c r="N511" s="30"/>
      <c r="O511" s="17"/>
      <c r="P511" s="17"/>
      <c r="Q511" s="27"/>
      <c r="R511" s="28"/>
      <c r="S511" s="28"/>
      <c r="T511" s="137"/>
      <c r="U511" s="138"/>
      <c r="V511" s="135"/>
      <c r="W511" s="135"/>
      <c r="X511" s="137"/>
      <c r="Y511" s="38"/>
      <c r="Z511" s="36"/>
      <c r="AA511" s="36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  <c r="AO511" s="25"/>
      <c r="AP511" s="25"/>
      <c r="AQ511" s="25"/>
      <c r="AR511" s="137"/>
      <c r="AS511" s="25"/>
      <c r="AT511" s="25"/>
      <c r="AU511" s="25"/>
      <c r="AV511" s="25"/>
      <c r="AW511" s="25"/>
      <c r="AX511" s="25"/>
      <c r="AY511" s="25"/>
      <c r="AZ511" s="25"/>
      <c r="BA511" s="25"/>
      <c r="BB511" s="25"/>
      <c r="BC511" s="25"/>
      <c r="BD511" s="25"/>
      <c r="BE511" s="25"/>
      <c r="BF511" s="25"/>
      <c r="BG511" s="25"/>
      <c r="BH511" s="25"/>
      <c r="BI511" s="25"/>
      <c r="BJ511" s="25"/>
      <c r="BK511" s="25"/>
      <c r="BL511" s="25"/>
      <c r="BM511" s="25"/>
      <c r="BN511" s="25"/>
      <c r="BO511" s="25"/>
      <c r="BP511" s="25"/>
      <c r="BQ511" s="25"/>
      <c r="BR511" s="25"/>
      <c r="BS511" s="25"/>
      <c r="BT511" s="25"/>
      <c r="BU511" s="25"/>
      <c r="BV511" s="25"/>
      <c r="BW511" s="25"/>
      <c r="BX511" s="25"/>
      <c r="BY511" s="25"/>
      <c r="BZ511" s="25"/>
      <c r="CA511" s="25"/>
      <c r="CB511" s="15"/>
    </row>
    <row r="512">
      <c r="A512" s="18"/>
      <c r="B512" s="15"/>
      <c r="C512" s="15"/>
      <c r="D512" s="15"/>
      <c r="E512" s="30"/>
      <c r="F512" s="15"/>
      <c r="G512" s="15"/>
      <c r="H512" s="15"/>
      <c r="I512" s="15"/>
      <c r="J512" s="136"/>
      <c r="K512" s="32"/>
      <c r="L512" s="27"/>
      <c r="M512" s="27"/>
      <c r="N512" s="30"/>
      <c r="O512" s="17"/>
      <c r="P512" s="17"/>
      <c r="Q512" s="27"/>
      <c r="R512" s="28"/>
      <c r="S512" s="28"/>
      <c r="T512" s="137"/>
      <c r="U512" s="138"/>
      <c r="V512" s="135"/>
      <c r="W512" s="135"/>
      <c r="X512" s="137"/>
      <c r="Y512" s="38"/>
      <c r="Z512" s="36"/>
      <c r="AA512" s="36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/>
      <c r="AR512" s="137"/>
      <c r="AS512" s="25"/>
      <c r="AT512" s="25"/>
      <c r="AU512" s="25"/>
      <c r="AV512" s="25"/>
      <c r="AW512" s="25"/>
      <c r="AX512" s="25"/>
      <c r="AY512" s="25"/>
      <c r="AZ512" s="25"/>
      <c r="BA512" s="25"/>
      <c r="BB512" s="25"/>
      <c r="BC512" s="25"/>
      <c r="BD512" s="25"/>
      <c r="BE512" s="25"/>
      <c r="BF512" s="25"/>
      <c r="BG512" s="25"/>
      <c r="BH512" s="25"/>
      <c r="BI512" s="25"/>
      <c r="BJ512" s="25"/>
      <c r="BK512" s="25"/>
      <c r="BL512" s="25"/>
      <c r="BM512" s="25"/>
      <c r="BN512" s="25"/>
      <c r="BO512" s="25"/>
      <c r="BP512" s="25"/>
      <c r="BQ512" s="25"/>
      <c r="BR512" s="25"/>
      <c r="BS512" s="25"/>
      <c r="BT512" s="25"/>
      <c r="BU512" s="25"/>
      <c r="BV512" s="25"/>
      <c r="BW512" s="25"/>
      <c r="BX512" s="25"/>
      <c r="BY512" s="25"/>
      <c r="BZ512" s="25"/>
      <c r="CA512" s="25"/>
      <c r="CB512" s="15"/>
    </row>
    <row r="513">
      <c r="A513" s="18"/>
      <c r="B513" s="15"/>
      <c r="C513" s="15"/>
      <c r="D513" s="15"/>
      <c r="E513" s="30"/>
      <c r="F513" s="15"/>
      <c r="G513" s="15"/>
      <c r="H513" s="15"/>
      <c r="I513" s="15"/>
      <c r="J513" s="136"/>
      <c r="K513" s="32"/>
      <c r="L513" s="27"/>
      <c r="M513" s="27"/>
      <c r="N513" s="30"/>
      <c r="O513" s="17"/>
      <c r="P513" s="17"/>
      <c r="Q513" s="27"/>
      <c r="R513" s="28"/>
      <c r="S513" s="28"/>
      <c r="T513" s="137"/>
      <c r="U513" s="138"/>
      <c r="V513" s="135"/>
      <c r="W513" s="135"/>
      <c r="X513" s="137"/>
      <c r="Y513" s="38"/>
      <c r="Z513" s="36"/>
      <c r="AA513" s="36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/>
      <c r="AR513" s="137"/>
      <c r="AS513" s="25"/>
      <c r="AT513" s="25"/>
      <c r="AU513" s="25"/>
      <c r="AV513" s="25"/>
      <c r="AW513" s="25"/>
      <c r="AX513" s="25"/>
      <c r="AY513" s="25"/>
      <c r="AZ513" s="25"/>
      <c r="BA513" s="25"/>
      <c r="BB513" s="25"/>
      <c r="BC513" s="25"/>
      <c r="BD513" s="25"/>
      <c r="BE513" s="25"/>
      <c r="BF513" s="25"/>
      <c r="BG513" s="25"/>
      <c r="BH513" s="25"/>
      <c r="BI513" s="25"/>
      <c r="BJ513" s="25"/>
      <c r="BK513" s="25"/>
      <c r="BL513" s="25"/>
      <c r="BM513" s="25"/>
      <c r="BN513" s="25"/>
      <c r="BO513" s="25"/>
      <c r="BP513" s="25"/>
      <c r="BQ513" s="25"/>
      <c r="BR513" s="25"/>
      <c r="BS513" s="25"/>
      <c r="BT513" s="25"/>
      <c r="BU513" s="25"/>
      <c r="BV513" s="25"/>
      <c r="BW513" s="25"/>
      <c r="BX513" s="25"/>
      <c r="BY513" s="25"/>
      <c r="BZ513" s="25"/>
      <c r="CA513" s="25"/>
      <c r="CB513" s="15"/>
    </row>
    <row r="514">
      <c r="A514" s="18"/>
      <c r="B514" s="15"/>
      <c r="C514" s="15"/>
      <c r="D514" s="15"/>
      <c r="E514" s="30"/>
      <c r="F514" s="15"/>
      <c r="G514" s="15"/>
      <c r="H514" s="15"/>
      <c r="I514" s="15"/>
      <c r="J514" s="136"/>
      <c r="K514" s="32"/>
      <c r="L514" s="27"/>
      <c r="M514" s="27"/>
      <c r="N514" s="30"/>
      <c r="O514" s="17"/>
      <c r="P514" s="17"/>
      <c r="Q514" s="27"/>
      <c r="R514" s="28"/>
      <c r="S514" s="28"/>
      <c r="T514" s="137"/>
      <c r="U514" s="138"/>
      <c r="V514" s="135"/>
      <c r="W514" s="135"/>
      <c r="X514" s="137"/>
      <c r="Y514" s="38"/>
      <c r="Z514" s="36"/>
      <c r="AA514" s="36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/>
      <c r="AR514" s="137"/>
      <c r="AS514" s="25"/>
      <c r="AT514" s="25"/>
      <c r="AU514" s="25"/>
      <c r="AV514" s="25"/>
      <c r="AW514" s="25"/>
      <c r="AX514" s="25"/>
      <c r="AY514" s="25"/>
      <c r="AZ514" s="25"/>
      <c r="BA514" s="25"/>
      <c r="BB514" s="25"/>
      <c r="BC514" s="25"/>
      <c r="BD514" s="25"/>
      <c r="BE514" s="25"/>
      <c r="BF514" s="25"/>
      <c r="BG514" s="25"/>
      <c r="BH514" s="25"/>
      <c r="BI514" s="25"/>
      <c r="BJ514" s="25"/>
      <c r="BK514" s="25"/>
      <c r="BL514" s="25"/>
      <c r="BM514" s="25"/>
      <c r="BN514" s="25"/>
      <c r="BO514" s="25"/>
      <c r="BP514" s="25"/>
      <c r="BQ514" s="25"/>
      <c r="BR514" s="25"/>
      <c r="BS514" s="25"/>
      <c r="BT514" s="25"/>
      <c r="BU514" s="25"/>
      <c r="BV514" s="25"/>
      <c r="BW514" s="25"/>
      <c r="BX514" s="25"/>
      <c r="BY514" s="25"/>
      <c r="BZ514" s="25"/>
      <c r="CA514" s="25"/>
      <c r="CB514" s="15"/>
    </row>
    <row r="515">
      <c r="A515" s="18"/>
      <c r="B515" s="15"/>
      <c r="C515" s="15"/>
      <c r="D515" s="15"/>
      <c r="E515" s="30"/>
      <c r="F515" s="15"/>
      <c r="G515" s="15"/>
      <c r="H515" s="15"/>
      <c r="I515" s="15"/>
      <c r="J515" s="136"/>
      <c r="K515" s="32"/>
      <c r="L515" s="27"/>
      <c r="M515" s="27"/>
      <c r="N515" s="30"/>
      <c r="O515" s="17"/>
      <c r="P515" s="17"/>
      <c r="Q515" s="27"/>
      <c r="R515" s="28"/>
      <c r="S515" s="28"/>
      <c r="T515" s="137"/>
      <c r="U515" s="138"/>
      <c r="V515" s="135"/>
      <c r="W515" s="135"/>
      <c r="X515" s="137"/>
      <c r="Y515" s="38"/>
      <c r="Z515" s="36"/>
      <c r="AA515" s="36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/>
      <c r="AR515" s="137"/>
      <c r="AS515" s="25"/>
      <c r="AT515" s="25"/>
      <c r="AU515" s="25"/>
      <c r="AV515" s="25"/>
      <c r="AW515" s="25"/>
      <c r="AX515" s="25"/>
      <c r="AY515" s="25"/>
      <c r="AZ515" s="25"/>
      <c r="BA515" s="25"/>
      <c r="BB515" s="25"/>
      <c r="BC515" s="25"/>
      <c r="BD515" s="25"/>
      <c r="BE515" s="25"/>
      <c r="BF515" s="25"/>
      <c r="BG515" s="25"/>
      <c r="BH515" s="25"/>
      <c r="BI515" s="25"/>
      <c r="BJ515" s="25"/>
      <c r="BK515" s="25"/>
      <c r="BL515" s="25"/>
      <c r="BM515" s="25"/>
      <c r="BN515" s="25"/>
      <c r="BO515" s="25"/>
      <c r="BP515" s="25"/>
      <c r="BQ515" s="25"/>
      <c r="BR515" s="25"/>
      <c r="BS515" s="25"/>
      <c r="BT515" s="25"/>
      <c r="BU515" s="25"/>
      <c r="BV515" s="25"/>
      <c r="BW515" s="25"/>
      <c r="BX515" s="25"/>
      <c r="BY515" s="25"/>
      <c r="BZ515" s="25"/>
      <c r="CA515" s="25"/>
      <c r="CB515" s="15"/>
    </row>
    <row r="516">
      <c r="A516" s="18"/>
      <c r="B516" s="15"/>
      <c r="C516" s="15"/>
      <c r="D516" s="15"/>
      <c r="E516" s="30"/>
      <c r="F516" s="15"/>
      <c r="G516" s="15"/>
      <c r="H516" s="15"/>
      <c r="I516" s="15"/>
      <c r="J516" s="136"/>
      <c r="K516" s="32"/>
      <c r="L516" s="27"/>
      <c r="M516" s="27"/>
      <c r="N516" s="30"/>
      <c r="O516" s="17"/>
      <c r="P516" s="17"/>
      <c r="Q516" s="27"/>
      <c r="R516" s="28"/>
      <c r="S516" s="28"/>
      <c r="T516" s="137"/>
      <c r="U516" s="138"/>
      <c r="V516" s="135"/>
      <c r="W516" s="135"/>
      <c r="X516" s="137"/>
      <c r="Y516" s="38"/>
      <c r="Z516" s="36"/>
      <c r="AA516" s="36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/>
      <c r="AR516" s="137"/>
      <c r="AS516" s="25"/>
      <c r="AT516" s="25"/>
      <c r="AU516" s="25"/>
      <c r="AV516" s="25"/>
      <c r="AW516" s="25"/>
      <c r="AX516" s="25"/>
      <c r="AY516" s="25"/>
      <c r="AZ516" s="25"/>
      <c r="BA516" s="25"/>
      <c r="BB516" s="25"/>
      <c r="BC516" s="25"/>
      <c r="BD516" s="25"/>
      <c r="BE516" s="25"/>
      <c r="BF516" s="25"/>
      <c r="BG516" s="25"/>
      <c r="BH516" s="25"/>
      <c r="BI516" s="25"/>
      <c r="BJ516" s="25"/>
      <c r="BK516" s="25"/>
      <c r="BL516" s="25"/>
      <c r="BM516" s="25"/>
      <c r="BN516" s="25"/>
      <c r="BO516" s="25"/>
      <c r="BP516" s="25"/>
      <c r="BQ516" s="25"/>
      <c r="BR516" s="25"/>
      <c r="BS516" s="25"/>
      <c r="BT516" s="25"/>
      <c r="BU516" s="25"/>
      <c r="BV516" s="25"/>
      <c r="BW516" s="25"/>
      <c r="BX516" s="25"/>
      <c r="BY516" s="25"/>
      <c r="BZ516" s="25"/>
      <c r="CA516" s="25"/>
      <c r="CB516" s="15"/>
    </row>
    <row r="517">
      <c r="A517" s="18"/>
      <c r="B517" s="15"/>
      <c r="C517" s="15"/>
      <c r="D517" s="15"/>
      <c r="E517" s="30"/>
      <c r="F517" s="15"/>
      <c r="G517" s="15"/>
      <c r="H517" s="15"/>
      <c r="I517" s="15"/>
      <c r="J517" s="136"/>
      <c r="K517" s="32"/>
      <c r="L517" s="27"/>
      <c r="M517" s="27"/>
      <c r="N517" s="30"/>
      <c r="O517" s="17"/>
      <c r="P517" s="17"/>
      <c r="Q517" s="27"/>
      <c r="R517" s="28"/>
      <c r="S517" s="28"/>
      <c r="T517" s="137"/>
      <c r="U517" s="138"/>
      <c r="V517" s="135"/>
      <c r="W517" s="135"/>
      <c r="X517" s="137"/>
      <c r="Y517" s="38"/>
      <c r="Z517" s="36"/>
      <c r="AA517" s="36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/>
      <c r="AR517" s="137"/>
      <c r="AS517" s="25"/>
      <c r="AT517" s="25"/>
      <c r="AU517" s="25"/>
      <c r="AV517" s="25"/>
      <c r="AW517" s="25"/>
      <c r="AX517" s="25"/>
      <c r="AY517" s="25"/>
      <c r="AZ517" s="25"/>
      <c r="BA517" s="25"/>
      <c r="BB517" s="25"/>
      <c r="BC517" s="25"/>
      <c r="BD517" s="25"/>
      <c r="BE517" s="25"/>
      <c r="BF517" s="25"/>
      <c r="BG517" s="25"/>
      <c r="BH517" s="25"/>
      <c r="BI517" s="25"/>
      <c r="BJ517" s="25"/>
      <c r="BK517" s="25"/>
      <c r="BL517" s="25"/>
      <c r="BM517" s="25"/>
      <c r="BN517" s="25"/>
      <c r="BO517" s="25"/>
      <c r="BP517" s="25"/>
      <c r="BQ517" s="25"/>
      <c r="BR517" s="25"/>
      <c r="BS517" s="25"/>
      <c r="BT517" s="25"/>
      <c r="BU517" s="25"/>
      <c r="BV517" s="25"/>
      <c r="BW517" s="25"/>
      <c r="BX517" s="25"/>
      <c r="BY517" s="25"/>
      <c r="BZ517" s="25"/>
      <c r="CA517" s="25"/>
      <c r="CB517" s="15"/>
    </row>
    <row r="518">
      <c r="A518" s="18"/>
      <c r="B518" s="15"/>
      <c r="C518" s="15"/>
      <c r="D518" s="15"/>
      <c r="E518" s="30"/>
      <c r="F518" s="15"/>
      <c r="G518" s="15"/>
      <c r="H518" s="15"/>
      <c r="I518" s="15"/>
      <c r="J518" s="136"/>
      <c r="K518" s="32"/>
      <c r="L518" s="27"/>
      <c r="M518" s="27"/>
      <c r="N518" s="30"/>
      <c r="O518" s="17"/>
      <c r="P518" s="17"/>
      <c r="Q518" s="27"/>
      <c r="R518" s="28"/>
      <c r="S518" s="28"/>
      <c r="T518" s="137"/>
      <c r="U518" s="138"/>
      <c r="V518" s="135"/>
      <c r="W518" s="135"/>
      <c r="X518" s="137"/>
      <c r="Y518" s="38"/>
      <c r="Z518" s="36"/>
      <c r="AA518" s="36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/>
      <c r="AR518" s="137"/>
      <c r="AS518" s="25"/>
      <c r="AT518" s="25"/>
      <c r="AU518" s="25"/>
      <c r="AV518" s="25"/>
      <c r="AW518" s="25"/>
      <c r="AX518" s="25"/>
      <c r="AY518" s="25"/>
      <c r="AZ518" s="25"/>
      <c r="BA518" s="25"/>
      <c r="BB518" s="25"/>
      <c r="BC518" s="25"/>
      <c r="BD518" s="25"/>
      <c r="BE518" s="25"/>
      <c r="BF518" s="25"/>
      <c r="BG518" s="25"/>
      <c r="BH518" s="25"/>
      <c r="BI518" s="25"/>
      <c r="BJ518" s="25"/>
      <c r="BK518" s="25"/>
      <c r="BL518" s="25"/>
      <c r="BM518" s="25"/>
      <c r="BN518" s="25"/>
      <c r="BO518" s="25"/>
      <c r="BP518" s="25"/>
      <c r="BQ518" s="25"/>
      <c r="BR518" s="25"/>
      <c r="BS518" s="25"/>
      <c r="BT518" s="25"/>
      <c r="BU518" s="25"/>
      <c r="BV518" s="25"/>
      <c r="BW518" s="25"/>
      <c r="BX518" s="25"/>
      <c r="BY518" s="25"/>
      <c r="BZ518" s="25"/>
      <c r="CA518" s="25"/>
      <c r="CB518" s="15"/>
    </row>
    <row r="519">
      <c r="A519" s="18"/>
      <c r="B519" s="15"/>
      <c r="C519" s="15"/>
      <c r="D519" s="15"/>
      <c r="E519" s="30"/>
      <c r="F519" s="15"/>
      <c r="G519" s="15"/>
      <c r="H519" s="15"/>
      <c r="I519" s="15"/>
      <c r="J519" s="136"/>
      <c r="K519" s="32"/>
      <c r="L519" s="27"/>
      <c r="M519" s="27"/>
      <c r="N519" s="30"/>
      <c r="O519" s="17"/>
      <c r="P519" s="17"/>
      <c r="Q519" s="27"/>
      <c r="R519" s="28"/>
      <c r="S519" s="28"/>
      <c r="T519" s="137"/>
      <c r="U519" s="138"/>
      <c r="V519" s="135"/>
      <c r="W519" s="135"/>
      <c r="X519" s="137"/>
      <c r="Y519" s="38"/>
      <c r="Z519" s="36"/>
      <c r="AA519" s="36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137"/>
      <c r="AS519" s="25"/>
      <c r="AT519" s="25"/>
      <c r="AU519" s="25"/>
      <c r="AV519" s="25"/>
      <c r="AW519" s="25"/>
      <c r="AX519" s="25"/>
      <c r="AY519" s="25"/>
      <c r="AZ519" s="25"/>
      <c r="BA519" s="25"/>
      <c r="BB519" s="25"/>
      <c r="BC519" s="25"/>
      <c r="BD519" s="25"/>
      <c r="BE519" s="25"/>
      <c r="BF519" s="25"/>
      <c r="BG519" s="25"/>
      <c r="BH519" s="25"/>
      <c r="BI519" s="25"/>
      <c r="BJ519" s="25"/>
      <c r="BK519" s="25"/>
      <c r="BL519" s="25"/>
      <c r="BM519" s="25"/>
      <c r="BN519" s="25"/>
      <c r="BO519" s="25"/>
      <c r="BP519" s="25"/>
      <c r="BQ519" s="25"/>
      <c r="BR519" s="25"/>
      <c r="BS519" s="25"/>
      <c r="BT519" s="25"/>
      <c r="BU519" s="25"/>
      <c r="BV519" s="25"/>
      <c r="BW519" s="25"/>
      <c r="BX519" s="25"/>
      <c r="BY519" s="25"/>
      <c r="BZ519" s="25"/>
      <c r="CA519" s="25"/>
      <c r="CB519" s="15"/>
    </row>
    <row r="520">
      <c r="A520" s="18"/>
      <c r="B520" s="15"/>
      <c r="C520" s="15"/>
      <c r="D520" s="15"/>
      <c r="E520" s="30"/>
      <c r="F520" s="15"/>
      <c r="G520" s="15"/>
      <c r="H520" s="15"/>
      <c r="I520" s="15"/>
      <c r="J520" s="136"/>
      <c r="K520" s="32"/>
      <c r="L520" s="27"/>
      <c r="M520" s="27"/>
      <c r="N520" s="30"/>
      <c r="O520" s="17"/>
      <c r="P520" s="17"/>
      <c r="Q520" s="27"/>
      <c r="R520" s="28"/>
      <c r="S520" s="28"/>
      <c r="T520" s="137"/>
      <c r="U520" s="138"/>
      <c r="V520" s="135"/>
      <c r="W520" s="135"/>
      <c r="X520" s="137"/>
      <c r="Y520" s="38"/>
      <c r="Z520" s="36"/>
      <c r="AA520" s="36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137"/>
      <c r="AS520" s="25"/>
      <c r="AT520" s="25"/>
      <c r="AU520" s="25"/>
      <c r="AV520" s="25"/>
      <c r="AW520" s="25"/>
      <c r="AX520" s="25"/>
      <c r="AY520" s="25"/>
      <c r="AZ520" s="25"/>
      <c r="BA520" s="25"/>
      <c r="BB520" s="25"/>
      <c r="BC520" s="25"/>
      <c r="BD520" s="25"/>
      <c r="BE520" s="25"/>
      <c r="BF520" s="25"/>
      <c r="BG520" s="25"/>
      <c r="BH520" s="25"/>
      <c r="BI520" s="25"/>
      <c r="BJ520" s="25"/>
      <c r="BK520" s="25"/>
      <c r="BL520" s="25"/>
      <c r="BM520" s="25"/>
      <c r="BN520" s="25"/>
      <c r="BO520" s="25"/>
      <c r="BP520" s="25"/>
      <c r="BQ520" s="25"/>
      <c r="BR520" s="25"/>
      <c r="BS520" s="25"/>
      <c r="BT520" s="25"/>
      <c r="BU520" s="25"/>
      <c r="BV520" s="25"/>
      <c r="BW520" s="25"/>
      <c r="BX520" s="25"/>
      <c r="BY520" s="25"/>
      <c r="BZ520" s="25"/>
      <c r="CA520" s="25"/>
      <c r="CB520" s="15"/>
    </row>
    <row r="521">
      <c r="A521" s="18"/>
      <c r="B521" s="15"/>
      <c r="C521" s="15"/>
      <c r="D521" s="15"/>
      <c r="E521" s="30"/>
      <c r="F521" s="15"/>
      <c r="G521" s="15"/>
      <c r="H521" s="15"/>
      <c r="I521" s="15"/>
      <c r="J521" s="136"/>
      <c r="K521" s="32"/>
      <c r="L521" s="27"/>
      <c r="M521" s="27"/>
      <c r="N521" s="30"/>
      <c r="O521" s="17"/>
      <c r="P521" s="17"/>
      <c r="Q521" s="27"/>
      <c r="R521" s="28"/>
      <c r="S521" s="28"/>
      <c r="T521" s="137"/>
      <c r="U521" s="138"/>
      <c r="V521" s="135"/>
      <c r="W521" s="135"/>
      <c r="X521" s="137"/>
      <c r="Y521" s="38"/>
      <c r="Z521" s="36"/>
      <c r="AA521" s="36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/>
      <c r="AR521" s="137"/>
      <c r="AS521" s="25"/>
      <c r="AT521" s="25"/>
      <c r="AU521" s="25"/>
      <c r="AV521" s="25"/>
      <c r="AW521" s="25"/>
      <c r="AX521" s="25"/>
      <c r="AY521" s="25"/>
      <c r="AZ521" s="25"/>
      <c r="BA521" s="25"/>
      <c r="BB521" s="25"/>
      <c r="BC521" s="25"/>
      <c r="BD521" s="25"/>
      <c r="BE521" s="25"/>
      <c r="BF521" s="25"/>
      <c r="BG521" s="25"/>
      <c r="BH521" s="25"/>
      <c r="BI521" s="25"/>
      <c r="BJ521" s="25"/>
      <c r="BK521" s="25"/>
      <c r="BL521" s="25"/>
      <c r="BM521" s="25"/>
      <c r="BN521" s="25"/>
      <c r="BO521" s="25"/>
      <c r="BP521" s="25"/>
      <c r="BQ521" s="25"/>
      <c r="BR521" s="25"/>
      <c r="BS521" s="25"/>
      <c r="BT521" s="25"/>
      <c r="BU521" s="25"/>
      <c r="BV521" s="25"/>
      <c r="BW521" s="25"/>
      <c r="BX521" s="25"/>
      <c r="BY521" s="25"/>
      <c r="BZ521" s="25"/>
      <c r="CA521" s="25"/>
      <c r="CB521" s="15"/>
    </row>
    <row r="522">
      <c r="A522" s="18"/>
      <c r="B522" s="15"/>
      <c r="C522" s="15"/>
      <c r="D522" s="15"/>
      <c r="E522" s="30"/>
      <c r="F522" s="15"/>
      <c r="G522" s="15"/>
      <c r="H522" s="15"/>
      <c r="I522" s="15"/>
      <c r="J522" s="136"/>
      <c r="K522" s="32"/>
      <c r="L522" s="27"/>
      <c r="M522" s="27"/>
      <c r="N522" s="30"/>
      <c r="O522" s="17"/>
      <c r="P522" s="17"/>
      <c r="Q522" s="27"/>
      <c r="R522" s="28"/>
      <c r="S522" s="28"/>
      <c r="T522" s="137"/>
      <c r="U522" s="138"/>
      <c r="V522" s="135"/>
      <c r="W522" s="135"/>
      <c r="X522" s="137"/>
      <c r="Y522" s="38"/>
      <c r="Z522" s="36"/>
      <c r="AA522" s="36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137"/>
      <c r="AS522" s="25"/>
      <c r="AT522" s="25"/>
      <c r="AU522" s="25"/>
      <c r="AV522" s="25"/>
      <c r="AW522" s="25"/>
      <c r="AX522" s="25"/>
      <c r="AY522" s="25"/>
      <c r="AZ522" s="25"/>
      <c r="BA522" s="25"/>
      <c r="BB522" s="25"/>
      <c r="BC522" s="25"/>
      <c r="BD522" s="25"/>
      <c r="BE522" s="25"/>
      <c r="BF522" s="25"/>
      <c r="BG522" s="25"/>
      <c r="BH522" s="25"/>
      <c r="BI522" s="25"/>
      <c r="BJ522" s="25"/>
      <c r="BK522" s="25"/>
      <c r="BL522" s="25"/>
      <c r="BM522" s="25"/>
      <c r="BN522" s="25"/>
      <c r="BO522" s="25"/>
      <c r="BP522" s="25"/>
      <c r="BQ522" s="25"/>
      <c r="BR522" s="25"/>
      <c r="BS522" s="25"/>
      <c r="BT522" s="25"/>
      <c r="BU522" s="25"/>
      <c r="BV522" s="25"/>
      <c r="BW522" s="25"/>
      <c r="BX522" s="25"/>
      <c r="BY522" s="25"/>
      <c r="BZ522" s="25"/>
      <c r="CA522" s="25"/>
      <c r="CB522" s="15"/>
    </row>
    <row r="523">
      <c r="A523" s="18"/>
      <c r="B523" s="15"/>
      <c r="C523" s="15"/>
      <c r="D523" s="15"/>
      <c r="E523" s="30"/>
      <c r="F523" s="15"/>
      <c r="G523" s="15"/>
      <c r="H523" s="15"/>
      <c r="I523" s="15"/>
      <c r="J523" s="136"/>
      <c r="K523" s="32"/>
      <c r="L523" s="27"/>
      <c r="M523" s="27"/>
      <c r="N523" s="30"/>
      <c r="O523" s="17"/>
      <c r="P523" s="17"/>
      <c r="Q523" s="27"/>
      <c r="R523" s="28"/>
      <c r="S523" s="28"/>
      <c r="T523" s="137"/>
      <c r="U523" s="138"/>
      <c r="V523" s="135"/>
      <c r="W523" s="135"/>
      <c r="X523" s="137"/>
      <c r="Y523" s="38"/>
      <c r="Z523" s="36"/>
      <c r="AA523" s="36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/>
      <c r="AR523" s="137"/>
      <c r="AS523" s="25"/>
      <c r="AT523" s="25"/>
      <c r="AU523" s="25"/>
      <c r="AV523" s="25"/>
      <c r="AW523" s="25"/>
      <c r="AX523" s="25"/>
      <c r="AY523" s="25"/>
      <c r="AZ523" s="25"/>
      <c r="BA523" s="25"/>
      <c r="BB523" s="25"/>
      <c r="BC523" s="25"/>
      <c r="BD523" s="25"/>
      <c r="BE523" s="25"/>
      <c r="BF523" s="25"/>
      <c r="BG523" s="25"/>
      <c r="BH523" s="25"/>
      <c r="BI523" s="25"/>
      <c r="BJ523" s="25"/>
      <c r="BK523" s="25"/>
      <c r="BL523" s="25"/>
      <c r="BM523" s="25"/>
      <c r="BN523" s="25"/>
      <c r="BO523" s="25"/>
      <c r="BP523" s="25"/>
      <c r="BQ523" s="25"/>
      <c r="BR523" s="25"/>
      <c r="BS523" s="25"/>
      <c r="BT523" s="25"/>
      <c r="BU523" s="25"/>
      <c r="BV523" s="25"/>
      <c r="BW523" s="25"/>
      <c r="BX523" s="25"/>
      <c r="BY523" s="25"/>
      <c r="BZ523" s="25"/>
      <c r="CA523" s="25"/>
      <c r="CB523" s="15"/>
    </row>
    <row r="524">
      <c r="A524" s="18"/>
      <c r="B524" s="15"/>
      <c r="C524" s="15"/>
      <c r="D524" s="15"/>
      <c r="E524" s="30"/>
      <c r="F524" s="15"/>
      <c r="G524" s="15"/>
      <c r="H524" s="15"/>
      <c r="I524" s="15"/>
      <c r="J524" s="136"/>
      <c r="K524" s="32"/>
      <c r="L524" s="27"/>
      <c r="M524" s="27"/>
      <c r="N524" s="30"/>
      <c r="O524" s="17"/>
      <c r="P524" s="17"/>
      <c r="Q524" s="27"/>
      <c r="R524" s="28"/>
      <c r="S524" s="28"/>
      <c r="T524" s="137"/>
      <c r="U524" s="138"/>
      <c r="V524" s="135"/>
      <c r="W524" s="135"/>
      <c r="X524" s="137"/>
      <c r="Y524" s="38"/>
      <c r="Z524" s="36"/>
      <c r="AA524" s="36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/>
      <c r="AR524" s="137"/>
      <c r="AS524" s="25"/>
      <c r="AT524" s="25"/>
      <c r="AU524" s="25"/>
      <c r="AV524" s="25"/>
      <c r="AW524" s="25"/>
      <c r="AX524" s="25"/>
      <c r="AY524" s="25"/>
      <c r="AZ524" s="25"/>
      <c r="BA524" s="25"/>
      <c r="BB524" s="25"/>
      <c r="BC524" s="25"/>
      <c r="BD524" s="25"/>
      <c r="BE524" s="25"/>
      <c r="BF524" s="25"/>
      <c r="BG524" s="25"/>
      <c r="BH524" s="25"/>
      <c r="BI524" s="25"/>
      <c r="BJ524" s="25"/>
      <c r="BK524" s="25"/>
      <c r="BL524" s="25"/>
      <c r="BM524" s="25"/>
      <c r="BN524" s="25"/>
      <c r="BO524" s="25"/>
      <c r="BP524" s="25"/>
      <c r="BQ524" s="25"/>
      <c r="BR524" s="25"/>
      <c r="BS524" s="25"/>
      <c r="BT524" s="25"/>
      <c r="BU524" s="25"/>
      <c r="BV524" s="25"/>
      <c r="BW524" s="25"/>
      <c r="BX524" s="25"/>
      <c r="BY524" s="25"/>
      <c r="BZ524" s="25"/>
      <c r="CA524" s="25"/>
      <c r="CB524" s="15"/>
    </row>
    <row r="525">
      <c r="A525" s="18"/>
      <c r="B525" s="15"/>
      <c r="C525" s="15"/>
      <c r="D525" s="15"/>
      <c r="E525" s="30"/>
      <c r="F525" s="15"/>
      <c r="G525" s="15"/>
      <c r="H525" s="15"/>
      <c r="I525" s="15"/>
      <c r="J525" s="136"/>
      <c r="K525" s="32"/>
      <c r="L525" s="27"/>
      <c r="M525" s="27"/>
      <c r="N525" s="30"/>
      <c r="O525" s="17"/>
      <c r="P525" s="17"/>
      <c r="Q525" s="27"/>
      <c r="R525" s="28"/>
      <c r="S525" s="28"/>
      <c r="T525" s="137"/>
      <c r="U525" s="138"/>
      <c r="V525" s="135"/>
      <c r="W525" s="135"/>
      <c r="X525" s="137"/>
      <c r="Y525" s="38"/>
      <c r="Z525" s="36"/>
      <c r="AA525" s="36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137"/>
      <c r="AS525" s="25"/>
      <c r="AT525" s="25"/>
      <c r="AU525" s="25"/>
      <c r="AV525" s="25"/>
      <c r="AW525" s="25"/>
      <c r="AX525" s="25"/>
      <c r="AY525" s="25"/>
      <c r="AZ525" s="25"/>
      <c r="BA525" s="25"/>
      <c r="BB525" s="25"/>
      <c r="BC525" s="25"/>
      <c r="BD525" s="25"/>
      <c r="BE525" s="25"/>
      <c r="BF525" s="25"/>
      <c r="BG525" s="25"/>
      <c r="BH525" s="25"/>
      <c r="BI525" s="25"/>
      <c r="BJ525" s="25"/>
      <c r="BK525" s="25"/>
      <c r="BL525" s="25"/>
      <c r="BM525" s="25"/>
      <c r="BN525" s="25"/>
      <c r="BO525" s="25"/>
      <c r="BP525" s="25"/>
      <c r="BQ525" s="25"/>
      <c r="BR525" s="25"/>
      <c r="BS525" s="25"/>
      <c r="BT525" s="25"/>
      <c r="BU525" s="25"/>
      <c r="BV525" s="25"/>
      <c r="BW525" s="25"/>
      <c r="BX525" s="25"/>
      <c r="BY525" s="25"/>
      <c r="BZ525" s="25"/>
      <c r="CA525" s="25"/>
      <c r="CB525" s="15"/>
    </row>
    <row r="526">
      <c r="A526" s="18"/>
      <c r="B526" s="15"/>
      <c r="C526" s="15"/>
      <c r="D526" s="15"/>
      <c r="E526" s="30"/>
      <c r="F526" s="15"/>
      <c r="G526" s="15"/>
      <c r="H526" s="15"/>
      <c r="I526" s="15"/>
      <c r="J526" s="136"/>
      <c r="K526" s="32"/>
      <c r="L526" s="27"/>
      <c r="M526" s="27"/>
      <c r="N526" s="30"/>
      <c r="O526" s="17"/>
      <c r="P526" s="17"/>
      <c r="Q526" s="27"/>
      <c r="R526" s="28"/>
      <c r="S526" s="28"/>
      <c r="T526" s="137"/>
      <c r="U526" s="138"/>
      <c r="V526" s="135"/>
      <c r="W526" s="135"/>
      <c r="X526" s="137"/>
      <c r="Y526" s="38"/>
      <c r="Z526" s="36"/>
      <c r="AA526" s="36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  <c r="AR526" s="137"/>
      <c r="AS526" s="25"/>
      <c r="AT526" s="25"/>
      <c r="AU526" s="25"/>
      <c r="AV526" s="25"/>
      <c r="AW526" s="25"/>
      <c r="AX526" s="25"/>
      <c r="AY526" s="25"/>
      <c r="AZ526" s="25"/>
      <c r="BA526" s="25"/>
      <c r="BB526" s="25"/>
      <c r="BC526" s="25"/>
      <c r="BD526" s="25"/>
      <c r="BE526" s="25"/>
      <c r="BF526" s="25"/>
      <c r="BG526" s="25"/>
      <c r="BH526" s="25"/>
      <c r="BI526" s="25"/>
      <c r="BJ526" s="25"/>
      <c r="BK526" s="25"/>
      <c r="BL526" s="25"/>
      <c r="BM526" s="25"/>
      <c r="BN526" s="25"/>
      <c r="BO526" s="25"/>
      <c r="BP526" s="25"/>
      <c r="BQ526" s="25"/>
      <c r="BR526" s="25"/>
      <c r="BS526" s="25"/>
      <c r="BT526" s="25"/>
      <c r="BU526" s="25"/>
      <c r="BV526" s="25"/>
      <c r="BW526" s="25"/>
      <c r="BX526" s="25"/>
      <c r="BY526" s="25"/>
      <c r="BZ526" s="25"/>
      <c r="CA526" s="25"/>
      <c r="CB526" s="15"/>
    </row>
    <row r="527">
      <c r="A527" s="18"/>
      <c r="B527" s="15"/>
      <c r="C527" s="15"/>
      <c r="D527" s="15"/>
      <c r="E527" s="30"/>
      <c r="F527" s="15"/>
      <c r="G527" s="15"/>
      <c r="H527" s="15"/>
      <c r="I527" s="15"/>
      <c r="J527" s="136"/>
      <c r="K527" s="32"/>
      <c r="L527" s="27"/>
      <c r="M527" s="27"/>
      <c r="N527" s="30"/>
      <c r="O527" s="17"/>
      <c r="P527" s="17"/>
      <c r="Q527" s="27"/>
      <c r="R527" s="28"/>
      <c r="S527" s="28"/>
      <c r="T527" s="137"/>
      <c r="U527" s="138"/>
      <c r="V527" s="135"/>
      <c r="W527" s="135"/>
      <c r="X527" s="137"/>
      <c r="Y527" s="38"/>
      <c r="Z527" s="36"/>
      <c r="AA527" s="36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  <c r="AR527" s="137"/>
      <c r="AS527" s="25"/>
      <c r="AT527" s="25"/>
      <c r="AU527" s="25"/>
      <c r="AV527" s="25"/>
      <c r="AW527" s="25"/>
      <c r="AX527" s="25"/>
      <c r="AY527" s="25"/>
      <c r="AZ527" s="25"/>
      <c r="BA527" s="25"/>
      <c r="BB527" s="25"/>
      <c r="BC527" s="25"/>
      <c r="BD527" s="25"/>
      <c r="BE527" s="25"/>
      <c r="BF527" s="25"/>
      <c r="BG527" s="25"/>
      <c r="BH527" s="25"/>
      <c r="BI527" s="25"/>
      <c r="BJ527" s="25"/>
      <c r="BK527" s="25"/>
      <c r="BL527" s="25"/>
      <c r="BM527" s="25"/>
      <c r="BN527" s="25"/>
      <c r="BO527" s="25"/>
      <c r="BP527" s="25"/>
      <c r="BQ527" s="25"/>
      <c r="BR527" s="25"/>
      <c r="BS527" s="25"/>
      <c r="BT527" s="25"/>
      <c r="BU527" s="25"/>
      <c r="BV527" s="25"/>
      <c r="BW527" s="25"/>
      <c r="BX527" s="25"/>
      <c r="BY527" s="25"/>
      <c r="BZ527" s="25"/>
      <c r="CA527" s="25"/>
      <c r="CB527" s="15"/>
    </row>
    <row r="528">
      <c r="A528" s="18"/>
      <c r="B528" s="15"/>
      <c r="C528" s="15"/>
      <c r="D528" s="15"/>
      <c r="E528" s="30"/>
      <c r="F528" s="15"/>
      <c r="G528" s="15"/>
      <c r="H528" s="15"/>
      <c r="I528" s="15"/>
      <c r="J528" s="136"/>
      <c r="K528" s="32"/>
      <c r="L528" s="27"/>
      <c r="M528" s="27"/>
      <c r="N528" s="30"/>
      <c r="O528" s="17"/>
      <c r="P528" s="17"/>
      <c r="Q528" s="27"/>
      <c r="R528" s="28"/>
      <c r="S528" s="28"/>
      <c r="T528" s="137"/>
      <c r="U528" s="138"/>
      <c r="V528" s="135"/>
      <c r="W528" s="135"/>
      <c r="X528" s="137"/>
      <c r="Y528" s="38"/>
      <c r="Z528" s="36"/>
      <c r="AA528" s="36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  <c r="AR528" s="137"/>
      <c r="AS528" s="25"/>
      <c r="AT528" s="25"/>
      <c r="AU528" s="25"/>
      <c r="AV528" s="25"/>
      <c r="AW528" s="25"/>
      <c r="AX528" s="25"/>
      <c r="AY528" s="25"/>
      <c r="AZ528" s="25"/>
      <c r="BA528" s="25"/>
      <c r="BB528" s="25"/>
      <c r="BC528" s="25"/>
      <c r="BD528" s="25"/>
      <c r="BE528" s="25"/>
      <c r="BF528" s="25"/>
      <c r="BG528" s="25"/>
      <c r="BH528" s="25"/>
      <c r="BI528" s="25"/>
      <c r="BJ528" s="25"/>
      <c r="BK528" s="25"/>
      <c r="BL528" s="25"/>
      <c r="BM528" s="25"/>
      <c r="BN528" s="25"/>
      <c r="BO528" s="25"/>
      <c r="BP528" s="25"/>
      <c r="BQ528" s="25"/>
      <c r="BR528" s="25"/>
      <c r="BS528" s="25"/>
      <c r="BT528" s="25"/>
      <c r="BU528" s="25"/>
      <c r="BV528" s="25"/>
      <c r="BW528" s="25"/>
      <c r="BX528" s="25"/>
      <c r="BY528" s="25"/>
      <c r="BZ528" s="25"/>
      <c r="CA528" s="25"/>
      <c r="CB528" s="15"/>
    </row>
    <row r="529">
      <c r="A529" s="18"/>
      <c r="B529" s="15"/>
      <c r="C529" s="15"/>
      <c r="D529" s="15"/>
      <c r="E529" s="30"/>
      <c r="F529" s="15"/>
      <c r="G529" s="15"/>
      <c r="H529" s="15"/>
      <c r="I529" s="15"/>
      <c r="J529" s="136"/>
      <c r="K529" s="32"/>
      <c r="L529" s="27"/>
      <c r="M529" s="27"/>
      <c r="N529" s="30"/>
      <c r="O529" s="17"/>
      <c r="P529" s="17"/>
      <c r="Q529" s="27"/>
      <c r="R529" s="28"/>
      <c r="S529" s="28"/>
      <c r="T529" s="137"/>
      <c r="U529" s="138"/>
      <c r="V529" s="135"/>
      <c r="W529" s="135"/>
      <c r="X529" s="137"/>
      <c r="Y529" s="38"/>
      <c r="Z529" s="36"/>
      <c r="AA529" s="36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  <c r="AR529" s="137"/>
      <c r="AS529" s="25"/>
      <c r="AT529" s="25"/>
      <c r="AU529" s="25"/>
      <c r="AV529" s="25"/>
      <c r="AW529" s="25"/>
      <c r="AX529" s="25"/>
      <c r="AY529" s="25"/>
      <c r="AZ529" s="25"/>
      <c r="BA529" s="25"/>
      <c r="BB529" s="25"/>
      <c r="BC529" s="25"/>
      <c r="BD529" s="25"/>
      <c r="BE529" s="25"/>
      <c r="BF529" s="25"/>
      <c r="BG529" s="25"/>
      <c r="BH529" s="25"/>
      <c r="BI529" s="25"/>
      <c r="BJ529" s="25"/>
      <c r="BK529" s="25"/>
      <c r="BL529" s="25"/>
      <c r="BM529" s="25"/>
      <c r="BN529" s="25"/>
      <c r="BO529" s="25"/>
      <c r="BP529" s="25"/>
      <c r="BQ529" s="25"/>
      <c r="BR529" s="25"/>
      <c r="BS529" s="25"/>
      <c r="BT529" s="25"/>
      <c r="BU529" s="25"/>
      <c r="BV529" s="25"/>
      <c r="BW529" s="25"/>
      <c r="BX529" s="25"/>
      <c r="BY529" s="25"/>
      <c r="BZ529" s="25"/>
      <c r="CA529" s="25"/>
      <c r="CB529" s="15"/>
    </row>
    <row r="530">
      <c r="A530" s="18"/>
      <c r="B530" s="15"/>
      <c r="C530" s="15"/>
      <c r="D530" s="15"/>
      <c r="E530" s="30"/>
      <c r="F530" s="15"/>
      <c r="G530" s="15"/>
      <c r="H530" s="15"/>
      <c r="I530" s="15"/>
      <c r="J530" s="136"/>
      <c r="K530" s="32"/>
      <c r="L530" s="27"/>
      <c r="M530" s="27"/>
      <c r="N530" s="30"/>
      <c r="O530" s="17"/>
      <c r="P530" s="17"/>
      <c r="Q530" s="27"/>
      <c r="R530" s="28"/>
      <c r="S530" s="28"/>
      <c r="T530" s="137"/>
      <c r="U530" s="138"/>
      <c r="V530" s="135"/>
      <c r="W530" s="135"/>
      <c r="X530" s="137"/>
      <c r="Y530" s="38"/>
      <c r="Z530" s="36"/>
      <c r="AA530" s="36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  <c r="AR530" s="137"/>
      <c r="AS530" s="25"/>
      <c r="AT530" s="25"/>
      <c r="AU530" s="25"/>
      <c r="AV530" s="25"/>
      <c r="AW530" s="25"/>
      <c r="AX530" s="25"/>
      <c r="AY530" s="25"/>
      <c r="AZ530" s="25"/>
      <c r="BA530" s="25"/>
      <c r="BB530" s="25"/>
      <c r="BC530" s="25"/>
      <c r="BD530" s="25"/>
      <c r="BE530" s="25"/>
      <c r="BF530" s="25"/>
      <c r="BG530" s="25"/>
      <c r="BH530" s="25"/>
      <c r="BI530" s="25"/>
      <c r="BJ530" s="25"/>
      <c r="BK530" s="25"/>
      <c r="BL530" s="25"/>
      <c r="BM530" s="25"/>
      <c r="BN530" s="25"/>
      <c r="BO530" s="25"/>
      <c r="BP530" s="25"/>
      <c r="BQ530" s="25"/>
      <c r="BR530" s="25"/>
      <c r="BS530" s="25"/>
      <c r="BT530" s="25"/>
      <c r="BU530" s="25"/>
      <c r="BV530" s="25"/>
      <c r="BW530" s="25"/>
      <c r="BX530" s="25"/>
      <c r="BY530" s="25"/>
      <c r="BZ530" s="25"/>
      <c r="CA530" s="25"/>
      <c r="CB530" s="15"/>
    </row>
    <row r="531">
      <c r="A531" s="18"/>
      <c r="B531" s="15"/>
      <c r="C531" s="15"/>
      <c r="D531" s="15"/>
      <c r="E531" s="30"/>
      <c r="F531" s="15"/>
      <c r="G531" s="15"/>
      <c r="H531" s="15"/>
      <c r="I531" s="15"/>
      <c r="J531" s="136"/>
      <c r="K531" s="32"/>
      <c r="L531" s="27"/>
      <c r="M531" s="27"/>
      <c r="N531" s="30"/>
      <c r="O531" s="17"/>
      <c r="P531" s="17"/>
      <c r="Q531" s="27"/>
      <c r="R531" s="28"/>
      <c r="S531" s="28"/>
      <c r="T531" s="137"/>
      <c r="U531" s="138"/>
      <c r="V531" s="135"/>
      <c r="W531" s="135"/>
      <c r="X531" s="137"/>
      <c r="Y531" s="38"/>
      <c r="Z531" s="36"/>
      <c r="AA531" s="36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  <c r="AR531" s="137"/>
      <c r="AS531" s="25"/>
      <c r="AT531" s="25"/>
      <c r="AU531" s="25"/>
      <c r="AV531" s="25"/>
      <c r="AW531" s="25"/>
      <c r="AX531" s="25"/>
      <c r="AY531" s="25"/>
      <c r="AZ531" s="25"/>
      <c r="BA531" s="25"/>
      <c r="BB531" s="25"/>
      <c r="BC531" s="25"/>
      <c r="BD531" s="25"/>
      <c r="BE531" s="25"/>
      <c r="BF531" s="25"/>
      <c r="BG531" s="25"/>
      <c r="BH531" s="25"/>
      <c r="BI531" s="25"/>
      <c r="BJ531" s="25"/>
      <c r="BK531" s="25"/>
      <c r="BL531" s="25"/>
      <c r="BM531" s="25"/>
      <c r="BN531" s="25"/>
      <c r="BO531" s="25"/>
      <c r="BP531" s="25"/>
      <c r="BQ531" s="25"/>
      <c r="BR531" s="25"/>
      <c r="BS531" s="25"/>
      <c r="BT531" s="25"/>
      <c r="BU531" s="25"/>
      <c r="BV531" s="25"/>
      <c r="BW531" s="25"/>
      <c r="BX531" s="25"/>
      <c r="BY531" s="25"/>
      <c r="BZ531" s="25"/>
      <c r="CA531" s="25"/>
      <c r="CB531" s="15"/>
    </row>
    <row r="532">
      <c r="A532" s="18"/>
      <c r="B532" s="15"/>
      <c r="C532" s="15"/>
      <c r="D532" s="15"/>
      <c r="E532" s="30"/>
      <c r="F532" s="15"/>
      <c r="G532" s="15"/>
      <c r="H532" s="15"/>
      <c r="I532" s="15"/>
      <c r="J532" s="136"/>
      <c r="K532" s="32"/>
      <c r="L532" s="27"/>
      <c r="M532" s="27"/>
      <c r="N532" s="30"/>
      <c r="O532" s="17"/>
      <c r="P532" s="17"/>
      <c r="Q532" s="27"/>
      <c r="R532" s="28"/>
      <c r="S532" s="28"/>
      <c r="T532" s="137"/>
      <c r="U532" s="138"/>
      <c r="V532" s="135"/>
      <c r="W532" s="135"/>
      <c r="X532" s="137"/>
      <c r="Y532" s="38"/>
      <c r="Z532" s="36"/>
      <c r="AA532" s="36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  <c r="AR532" s="137"/>
      <c r="AS532" s="25"/>
      <c r="AT532" s="25"/>
      <c r="AU532" s="25"/>
      <c r="AV532" s="25"/>
      <c r="AW532" s="25"/>
      <c r="AX532" s="25"/>
      <c r="AY532" s="25"/>
      <c r="AZ532" s="25"/>
      <c r="BA532" s="25"/>
      <c r="BB532" s="25"/>
      <c r="BC532" s="25"/>
      <c r="BD532" s="25"/>
      <c r="BE532" s="25"/>
      <c r="BF532" s="25"/>
      <c r="BG532" s="25"/>
      <c r="BH532" s="25"/>
      <c r="BI532" s="25"/>
      <c r="BJ532" s="25"/>
      <c r="BK532" s="25"/>
      <c r="BL532" s="25"/>
      <c r="BM532" s="25"/>
      <c r="BN532" s="25"/>
      <c r="BO532" s="25"/>
      <c r="BP532" s="25"/>
      <c r="BQ532" s="25"/>
      <c r="BR532" s="25"/>
      <c r="BS532" s="25"/>
      <c r="BT532" s="25"/>
      <c r="BU532" s="25"/>
      <c r="BV532" s="25"/>
      <c r="BW532" s="25"/>
      <c r="BX532" s="25"/>
      <c r="BY532" s="25"/>
      <c r="BZ532" s="25"/>
      <c r="CA532" s="25"/>
      <c r="CB532" s="15"/>
    </row>
    <row r="533">
      <c r="A533" s="18"/>
      <c r="B533" s="15"/>
      <c r="C533" s="15"/>
      <c r="D533" s="15"/>
      <c r="E533" s="30"/>
      <c r="F533" s="15"/>
      <c r="G533" s="15"/>
      <c r="H533" s="15"/>
      <c r="I533" s="15"/>
      <c r="J533" s="136"/>
      <c r="K533" s="32"/>
      <c r="L533" s="27"/>
      <c r="M533" s="27"/>
      <c r="N533" s="30"/>
      <c r="O533" s="17"/>
      <c r="P533" s="17"/>
      <c r="Q533" s="27"/>
      <c r="R533" s="28"/>
      <c r="S533" s="28"/>
      <c r="T533" s="137"/>
      <c r="U533" s="138"/>
      <c r="V533" s="135"/>
      <c r="W533" s="135"/>
      <c r="X533" s="137"/>
      <c r="Y533" s="38"/>
      <c r="Z533" s="36"/>
      <c r="AA533" s="36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  <c r="AR533" s="137"/>
      <c r="AS533" s="25"/>
      <c r="AT533" s="25"/>
      <c r="AU533" s="25"/>
      <c r="AV533" s="25"/>
      <c r="AW533" s="25"/>
      <c r="AX533" s="25"/>
      <c r="AY533" s="25"/>
      <c r="AZ533" s="25"/>
      <c r="BA533" s="25"/>
      <c r="BB533" s="25"/>
      <c r="BC533" s="25"/>
      <c r="BD533" s="25"/>
      <c r="BE533" s="25"/>
      <c r="BF533" s="25"/>
      <c r="BG533" s="25"/>
      <c r="BH533" s="25"/>
      <c r="BI533" s="25"/>
      <c r="BJ533" s="25"/>
      <c r="BK533" s="25"/>
      <c r="BL533" s="25"/>
      <c r="BM533" s="25"/>
      <c r="BN533" s="25"/>
      <c r="BO533" s="25"/>
      <c r="BP533" s="25"/>
      <c r="BQ533" s="25"/>
      <c r="BR533" s="25"/>
      <c r="BS533" s="25"/>
      <c r="BT533" s="25"/>
      <c r="BU533" s="25"/>
      <c r="BV533" s="25"/>
      <c r="BW533" s="25"/>
      <c r="BX533" s="25"/>
      <c r="BY533" s="25"/>
      <c r="BZ533" s="25"/>
      <c r="CA533" s="25"/>
      <c r="CB533" s="15"/>
    </row>
    <row r="534">
      <c r="A534" s="18"/>
      <c r="B534" s="15"/>
      <c r="C534" s="15"/>
      <c r="D534" s="15"/>
      <c r="E534" s="30"/>
      <c r="F534" s="15"/>
      <c r="G534" s="15"/>
      <c r="H534" s="15"/>
      <c r="I534" s="15"/>
      <c r="J534" s="136"/>
      <c r="K534" s="32"/>
      <c r="L534" s="27"/>
      <c r="M534" s="27"/>
      <c r="N534" s="30"/>
      <c r="O534" s="17"/>
      <c r="P534" s="17"/>
      <c r="Q534" s="27"/>
      <c r="R534" s="28"/>
      <c r="S534" s="28"/>
      <c r="T534" s="137"/>
      <c r="U534" s="138"/>
      <c r="V534" s="135"/>
      <c r="W534" s="135"/>
      <c r="X534" s="137"/>
      <c r="Y534" s="38"/>
      <c r="Z534" s="36"/>
      <c r="AA534" s="36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  <c r="AR534" s="137"/>
      <c r="AS534" s="25"/>
      <c r="AT534" s="25"/>
      <c r="AU534" s="25"/>
      <c r="AV534" s="25"/>
      <c r="AW534" s="25"/>
      <c r="AX534" s="25"/>
      <c r="AY534" s="25"/>
      <c r="AZ534" s="25"/>
      <c r="BA534" s="25"/>
      <c r="BB534" s="25"/>
      <c r="BC534" s="25"/>
      <c r="BD534" s="25"/>
      <c r="BE534" s="25"/>
      <c r="BF534" s="25"/>
      <c r="BG534" s="25"/>
      <c r="BH534" s="25"/>
      <c r="BI534" s="25"/>
      <c r="BJ534" s="25"/>
      <c r="BK534" s="25"/>
      <c r="BL534" s="25"/>
      <c r="BM534" s="25"/>
      <c r="BN534" s="25"/>
      <c r="BO534" s="25"/>
      <c r="BP534" s="25"/>
      <c r="BQ534" s="25"/>
      <c r="BR534" s="25"/>
      <c r="BS534" s="25"/>
      <c r="BT534" s="25"/>
      <c r="BU534" s="25"/>
      <c r="BV534" s="25"/>
      <c r="BW534" s="25"/>
      <c r="BX534" s="25"/>
      <c r="BY534" s="25"/>
      <c r="BZ534" s="25"/>
      <c r="CA534" s="25"/>
      <c r="CB534" s="15"/>
    </row>
    <row r="535">
      <c r="A535" s="18"/>
      <c r="B535" s="15"/>
      <c r="C535" s="15"/>
      <c r="D535" s="15"/>
      <c r="E535" s="30"/>
      <c r="F535" s="15"/>
      <c r="G535" s="15"/>
      <c r="H535" s="15"/>
      <c r="I535" s="15"/>
      <c r="J535" s="136"/>
      <c r="K535" s="32"/>
      <c r="L535" s="27"/>
      <c r="M535" s="27"/>
      <c r="N535" s="30"/>
      <c r="O535" s="17"/>
      <c r="P535" s="17"/>
      <c r="Q535" s="27"/>
      <c r="R535" s="28"/>
      <c r="S535" s="28"/>
      <c r="T535" s="137"/>
      <c r="U535" s="138"/>
      <c r="V535" s="135"/>
      <c r="W535" s="135"/>
      <c r="X535" s="137"/>
      <c r="Y535" s="38"/>
      <c r="Z535" s="36"/>
      <c r="AA535" s="36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  <c r="AR535" s="137"/>
      <c r="AS535" s="25"/>
      <c r="AT535" s="25"/>
      <c r="AU535" s="25"/>
      <c r="AV535" s="25"/>
      <c r="AW535" s="25"/>
      <c r="AX535" s="25"/>
      <c r="AY535" s="25"/>
      <c r="AZ535" s="25"/>
      <c r="BA535" s="25"/>
      <c r="BB535" s="25"/>
      <c r="BC535" s="25"/>
      <c r="BD535" s="25"/>
      <c r="BE535" s="25"/>
      <c r="BF535" s="25"/>
      <c r="BG535" s="25"/>
      <c r="BH535" s="25"/>
      <c r="BI535" s="25"/>
      <c r="BJ535" s="25"/>
      <c r="BK535" s="25"/>
      <c r="BL535" s="25"/>
      <c r="BM535" s="25"/>
      <c r="BN535" s="25"/>
      <c r="BO535" s="25"/>
      <c r="BP535" s="25"/>
      <c r="BQ535" s="25"/>
      <c r="BR535" s="25"/>
      <c r="BS535" s="25"/>
      <c r="BT535" s="25"/>
      <c r="BU535" s="25"/>
      <c r="BV535" s="25"/>
      <c r="BW535" s="25"/>
      <c r="BX535" s="25"/>
      <c r="BY535" s="25"/>
      <c r="BZ535" s="25"/>
      <c r="CA535" s="25"/>
      <c r="CB535" s="15"/>
    </row>
    <row r="536">
      <c r="A536" s="18"/>
      <c r="B536" s="15"/>
      <c r="C536" s="15"/>
      <c r="D536" s="15"/>
      <c r="E536" s="30"/>
      <c r="F536" s="15"/>
      <c r="G536" s="15"/>
      <c r="H536" s="15"/>
      <c r="I536" s="15"/>
      <c r="J536" s="136"/>
      <c r="K536" s="32"/>
      <c r="L536" s="27"/>
      <c r="M536" s="27"/>
      <c r="N536" s="30"/>
      <c r="O536" s="17"/>
      <c r="P536" s="17"/>
      <c r="Q536" s="27"/>
      <c r="R536" s="28"/>
      <c r="S536" s="28"/>
      <c r="T536" s="137"/>
      <c r="U536" s="138"/>
      <c r="V536" s="135"/>
      <c r="W536" s="135"/>
      <c r="X536" s="137"/>
      <c r="Y536" s="38"/>
      <c r="Z536" s="36"/>
      <c r="AA536" s="36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137"/>
      <c r="AS536" s="25"/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  <c r="BE536" s="25"/>
      <c r="BF536" s="25"/>
      <c r="BG536" s="25"/>
      <c r="BH536" s="25"/>
      <c r="BI536" s="25"/>
      <c r="BJ536" s="25"/>
      <c r="BK536" s="25"/>
      <c r="BL536" s="25"/>
      <c r="BM536" s="25"/>
      <c r="BN536" s="25"/>
      <c r="BO536" s="25"/>
      <c r="BP536" s="25"/>
      <c r="BQ536" s="25"/>
      <c r="BR536" s="25"/>
      <c r="BS536" s="25"/>
      <c r="BT536" s="25"/>
      <c r="BU536" s="25"/>
      <c r="BV536" s="25"/>
      <c r="BW536" s="25"/>
      <c r="BX536" s="25"/>
      <c r="BY536" s="25"/>
      <c r="BZ536" s="25"/>
      <c r="CA536" s="25"/>
      <c r="CB536" s="15"/>
    </row>
    <row r="537">
      <c r="A537" s="18"/>
      <c r="B537" s="15"/>
      <c r="C537" s="15"/>
      <c r="D537" s="15"/>
      <c r="E537" s="30"/>
      <c r="F537" s="15"/>
      <c r="G537" s="15"/>
      <c r="H537" s="15"/>
      <c r="I537" s="15"/>
      <c r="J537" s="136"/>
      <c r="K537" s="32"/>
      <c r="L537" s="27"/>
      <c r="M537" s="27"/>
      <c r="N537" s="30"/>
      <c r="O537" s="17"/>
      <c r="P537" s="17"/>
      <c r="Q537" s="27"/>
      <c r="R537" s="28"/>
      <c r="S537" s="28"/>
      <c r="T537" s="137"/>
      <c r="U537" s="138"/>
      <c r="V537" s="135"/>
      <c r="W537" s="135"/>
      <c r="X537" s="137"/>
      <c r="Y537" s="38"/>
      <c r="Z537" s="36"/>
      <c r="AA537" s="36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  <c r="AR537" s="137"/>
      <c r="AS537" s="25"/>
      <c r="AT537" s="25"/>
      <c r="AU537" s="25"/>
      <c r="AV537" s="25"/>
      <c r="AW537" s="25"/>
      <c r="AX537" s="25"/>
      <c r="AY537" s="25"/>
      <c r="AZ537" s="25"/>
      <c r="BA537" s="25"/>
      <c r="BB537" s="25"/>
      <c r="BC537" s="25"/>
      <c r="BD537" s="25"/>
      <c r="BE537" s="25"/>
      <c r="BF537" s="25"/>
      <c r="BG537" s="25"/>
      <c r="BH537" s="25"/>
      <c r="BI537" s="25"/>
      <c r="BJ537" s="25"/>
      <c r="BK537" s="25"/>
      <c r="BL537" s="25"/>
      <c r="BM537" s="25"/>
      <c r="BN537" s="25"/>
      <c r="BO537" s="25"/>
      <c r="BP537" s="25"/>
      <c r="BQ537" s="25"/>
      <c r="BR537" s="25"/>
      <c r="BS537" s="25"/>
      <c r="BT537" s="25"/>
      <c r="BU537" s="25"/>
      <c r="BV537" s="25"/>
      <c r="BW537" s="25"/>
      <c r="BX537" s="25"/>
      <c r="BY537" s="25"/>
      <c r="BZ537" s="25"/>
      <c r="CA537" s="25"/>
      <c r="CB537" s="15"/>
    </row>
    <row r="538">
      <c r="A538" s="18"/>
      <c r="B538" s="15"/>
      <c r="C538" s="15"/>
      <c r="D538" s="15"/>
      <c r="E538" s="30"/>
      <c r="F538" s="15"/>
      <c r="G538" s="15"/>
      <c r="H538" s="15"/>
      <c r="I538" s="15"/>
      <c r="J538" s="136"/>
      <c r="K538" s="32"/>
      <c r="L538" s="27"/>
      <c r="M538" s="27"/>
      <c r="N538" s="30"/>
      <c r="O538" s="17"/>
      <c r="P538" s="17"/>
      <c r="Q538" s="27"/>
      <c r="R538" s="28"/>
      <c r="S538" s="28"/>
      <c r="T538" s="137"/>
      <c r="U538" s="138"/>
      <c r="V538" s="135"/>
      <c r="W538" s="135"/>
      <c r="X538" s="137"/>
      <c r="Y538" s="38"/>
      <c r="Z538" s="36"/>
      <c r="AA538" s="36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  <c r="AR538" s="137"/>
      <c r="AS538" s="25"/>
      <c r="AT538" s="25"/>
      <c r="AU538" s="25"/>
      <c r="AV538" s="25"/>
      <c r="AW538" s="25"/>
      <c r="AX538" s="25"/>
      <c r="AY538" s="25"/>
      <c r="AZ538" s="25"/>
      <c r="BA538" s="25"/>
      <c r="BB538" s="25"/>
      <c r="BC538" s="25"/>
      <c r="BD538" s="25"/>
      <c r="BE538" s="25"/>
      <c r="BF538" s="25"/>
      <c r="BG538" s="25"/>
      <c r="BH538" s="25"/>
      <c r="BI538" s="25"/>
      <c r="BJ538" s="25"/>
      <c r="BK538" s="25"/>
      <c r="BL538" s="25"/>
      <c r="BM538" s="25"/>
      <c r="BN538" s="25"/>
      <c r="BO538" s="25"/>
      <c r="BP538" s="25"/>
      <c r="BQ538" s="25"/>
      <c r="BR538" s="25"/>
      <c r="BS538" s="25"/>
      <c r="BT538" s="25"/>
      <c r="BU538" s="25"/>
      <c r="BV538" s="25"/>
      <c r="BW538" s="25"/>
      <c r="BX538" s="25"/>
      <c r="BY538" s="25"/>
      <c r="BZ538" s="25"/>
      <c r="CA538" s="25"/>
      <c r="CB538" s="15"/>
    </row>
    <row r="539">
      <c r="A539" s="18"/>
      <c r="B539" s="15"/>
      <c r="C539" s="15"/>
      <c r="D539" s="15"/>
      <c r="E539" s="30"/>
      <c r="F539" s="15"/>
      <c r="G539" s="15"/>
      <c r="H539" s="15"/>
      <c r="I539" s="15"/>
      <c r="J539" s="136"/>
      <c r="K539" s="32"/>
      <c r="L539" s="27"/>
      <c r="M539" s="27"/>
      <c r="N539" s="30"/>
      <c r="O539" s="17"/>
      <c r="P539" s="17"/>
      <c r="Q539" s="27"/>
      <c r="R539" s="28"/>
      <c r="S539" s="28"/>
      <c r="T539" s="137"/>
      <c r="U539" s="138"/>
      <c r="V539" s="135"/>
      <c r="W539" s="135"/>
      <c r="X539" s="137"/>
      <c r="Y539" s="38"/>
      <c r="Z539" s="36"/>
      <c r="AA539" s="36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  <c r="AR539" s="137"/>
      <c r="AS539" s="25"/>
      <c r="AT539" s="25"/>
      <c r="AU539" s="25"/>
      <c r="AV539" s="25"/>
      <c r="AW539" s="25"/>
      <c r="AX539" s="25"/>
      <c r="AY539" s="25"/>
      <c r="AZ539" s="25"/>
      <c r="BA539" s="25"/>
      <c r="BB539" s="25"/>
      <c r="BC539" s="25"/>
      <c r="BD539" s="25"/>
      <c r="BE539" s="25"/>
      <c r="BF539" s="25"/>
      <c r="BG539" s="25"/>
      <c r="BH539" s="25"/>
      <c r="BI539" s="25"/>
      <c r="BJ539" s="25"/>
      <c r="BK539" s="25"/>
      <c r="BL539" s="25"/>
      <c r="BM539" s="25"/>
      <c r="BN539" s="25"/>
      <c r="BO539" s="25"/>
      <c r="BP539" s="25"/>
      <c r="BQ539" s="25"/>
      <c r="BR539" s="25"/>
      <c r="BS539" s="25"/>
      <c r="BT539" s="25"/>
      <c r="BU539" s="25"/>
      <c r="BV539" s="25"/>
      <c r="BW539" s="25"/>
      <c r="BX539" s="25"/>
      <c r="BY539" s="25"/>
      <c r="BZ539" s="25"/>
      <c r="CA539" s="25"/>
      <c r="CB539" s="15"/>
    </row>
    <row r="540">
      <c r="A540" s="18"/>
      <c r="B540" s="15"/>
      <c r="C540" s="15"/>
      <c r="D540" s="15"/>
      <c r="E540" s="30"/>
      <c r="F540" s="15"/>
      <c r="G540" s="15"/>
      <c r="H540" s="15"/>
      <c r="I540" s="15"/>
      <c r="J540" s="136"/>
      <c r="K540" s="32"/>
      <c r="L540" s="27"/>
      <c r="M540" s="27"/>
      <c r="N540" s="30"/>
      <c r="O540" s="17"/>
      <c r="P540" s="17"/>
      <c r="Q540" s="27"/>
      <c r="R540" s="28"/>
      <c r="S540" s="28"/>
      <c r="T540" s="137"/>
      <c r="U540" s="138"/>
      <c r="V540" s="135"/>
      <c r="W540" s="135"/>
      <c r="X540" s="137"/>
      <c r="Y540" s="38"/>
      <c r="Z540" s="36"/>
      <c r="AA540" s="36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  <c r="AR540" s="137"/>
      <c r="AS540" s="25"/>
      <c r="AT540" s="25"/>
      <c r="AU540" s="25"/>
      <c r="AV540" s="25"/>
      <c r="AW540" s="25"/>
      <c r="AX540" s="25"/>
      <c r="AY540" s="25"/>
      <c r="AZ540" s="25"/>
      <c r="BA540" s="25"/>
      <c r="BB540" s="25"/>
      <c r="BC540" s="25"/>
      <c r="BD540" s="25"/>
      <c r="BE540" s="25"/>
      <c r="BF540" s="25"/>
      <c r="BG540" s="25"/>
      <c r="BH540" s="25"/>
      <c r="BI540" s="25"/>
      <c r="BJ540" s="25"/>
      <c r="BK540" s="25"/>
      <c r="BL540" s="25"/>
      <c r="BM540" s="25"/>
      <c r="BN540" s="25"/>
      <c r="BO540" s="25"/>
      <c r="BP540" s="25"/>
      <c r="BQ540" s="25"/>
      <c r="BR540" s="25"/>
      <c r="BS540" s="25"/>
      <c r="BT540" s="25"/>
      <c r="BU540" s="25"/>
      <c r="BV540" s="25"/>
      <c r="BW540" s="25"/>
      <c r="BX540" s="25"/>
      <c r="BY540" s="25"/>
      <c r="BZ540" s="25"/>
      <c r="CA540" s="25"/>
      <c r="CB540" s="15"/>
    </row>
    <row r="541">
      <c r="A541" s="18"/>
      <c r="B541" s="15"/>
      <c r="C541" s="15"/>
      <c r="D541" s="15"/>
      <c r="E541" s="30"/>
      <c r="F541" s="15"/>
      <c r="G541" s="15"/>
      <c r="H541" s="15"/>
      <c r="I541" s="15"/>
      <c r="J541" s="136"/>
      <c r="K541" s="32"/>
      <c r="L541" s="27"/>
      <c r="M541" s="27"/>
      <c r="N541" s="30"/>
      <c r="O541" s="17"/>
      <c r="P541" s="17"/>
      <c r="Q541" s="27"/>
      <c r="R541" s="28"/>
      <c r="S541" s="28"/>
      <c r="T541" s="137"/>
      <c r="U541" s="138"/>
      <c r="V541" s="135"/>
      <c r="W541" s="135"/>
      <c r="X541" s="137"/>
      <c r="Y541" s="38"/>
      <c r="Z541" s="36"/>
      <c r="AA541" s="36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  <c r="AR541" s="137"/>
      <c r="AS541" s="25"/>
      <c r="AT541" s="25"/>
      <c r="AU541" s="25"/>
      <c r="AV541" s="25"/>
      <c r="AW541" s="25"/>
      <c r="AX541" s="25"/>
      <c r="AY541" s="25"/>
      <c r="AZ541" s="25"/>
      <c r="BA541" s="25"/>
      <c r="BB541" s="25"/>
      <c r="BC541" s="25"/>
      <c r="BD541" s="25"/>
      <c r="BE541" s="25"/>
      <c r="BF541" s="25"/>
      <c r="BG541" s="25"/>
      <c r="BH541" s="25"/>
      <c r="BI541" s="25"/>
      <c r="BJ541" s="25"/>
      <c r="BK541" s="25"/>
      <c r="BL541" s="25"/>
      <c r="BM541" s="25"/>
      <c r="BN541" s="25"/>
      <c r="BO541" s="25"/>
      <c r="BP541" s="25"/>
      <c r="BQ541" s="25"/>
      <c r="BR541" s="25"/>
      <c r="BS541" s="25"/>
      <c r="BT541" s="25"/>
      <c r="BU541" s="25"/>
      <c r="BV541" s="25"/>
      <c r="BW541" s="25"/>
      <c r="BX541" s="25"/>
      <c r="BY541" s="25"/>
      <c r="BZ541" s="25"/>
      <c r="CA541" s="25"/>
      <c r="CB541" s="15"/>
    </row>
    <row r="542">
      <c r="A542" s="18"/>
      <c r="B542" s="15"/>
      <c r="C542" s="15"/>
      <c r="D542" s="15"/>
      <c r="E542" s="30"/>
      <c r="F542" s="15"/>
      <c r="G542" s="15"/>
      <c r="H542" s="15"/>
      <c r="I542" s="15"/>
      <c r="J542" s="136"/>
      <c r="K542" s="32"/>
      <c r="L542" s="27"/>
      <c r="M542" s="27"/>
      <c r="N542" s="30"/>
      <c r="O542" s="17"/>
      <c r="P542" s="17"/>
      <c r="Q542" s="27"/>
      <c r="R542" s="28"/>
      <c r="S542" s="28"/>
      <c r="T542" s="137"/>
      <c r="U542" s="138"/>
      <c r="V542" s="135"/>
      <c r="W542" s="135"/>
      <c r="X542" s="137"/>
      <c r="Y542" s="38"/>
      <c r="Z542" s="36"/>
      <c r="AA542" s="36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  <c r="AR542" s="137"/>
      <c r="AS542" s="25"/>
      <c r="AT542" s="25"/>
      <c r="AU542" s="25"/>
      <c r="AV542" s="25"/>
      <c r="AW542" s="25"/>
      <c r="AX542" s="25"/>
      <c r="AY542" s="25"/>
      <c r="AZ542" s="25"/>
      <c r="BA542" s="25"/>
      <c r="BB542" s="25"/>
      <c r="BC542" s="25"/>
      <c r="BD542" s="25"/>
      <c r="BE542" s="25"/>
      <c r="BF542" s="25"/>
      <c r="BG542" s="25"/>
      <c r="BH542" s="25"/>
      <c r="BI542" s="25"/>
      <c r="BJ542" s="25"/>
      <c r="BK542" s="25"/>
      <c r="BL542" s="25"/>
      <c r="BM542" s="25"/>
      <c r="BN542" s="25"/>
      <c r="BO542" s="25"/>
      <c r="BP542" s="25"/>
      <c r="BQ542" s="25"/>
      <c r="BR542" s="25"/>
      <c r="BS542" s="25"/>
      <c r="BT542" s="25"/>
      <c r="BU542" s="25"/>
      <c r="BV542" s="25"/>
      <c r="BW542" s="25"/>
      <c r="BX542" s="25"/>
      <c r="BY542" s="25"/>
      <c r="BZ542" s="25"/>
      <c r="CA542" s="25"/>
      <c r="CB542" s="15"/>
    </row>
    <row r="543">
      <c r="A543" s="18"/>
      <c r="B543" s="15"/>
      <c r="C543" s="15"/>
      <c r="D543" s="15"/>
      <c r="E543" s="30"/>
      <c r="F543" s="15"/>
      <c r="G543" s="15"/>
      <c r="H543" s="15"/>
      <c r="I543" s="15"/>
      <c r="J543" s="136"/>
      <c r="K543" s="32"/>
      <c r="L543" s="27"/>
      <c r="M543" s="27"/>
      <c r="N543" s="30"/>
      <c r="O543" s="17"/>
      <c r="P543" s="17"/>
      <c r="Q543" s="27"/>
      <c r="R543" s="28"/>
      <c r="S543" s="28"/>
      <c r="T543" s="137"/>
      <c r="U543" s="138"/>
      <c r="V543" s="135"/>
      <c r="W543" s="135"/>
      <c r="X543" s="137"/>
      <c r="Y543" s="38"/>
      <c r="Z543" s="36"/>
      <c r="AA543" s="36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  <c r="AR543" s="137"/>
      <c r="AS543" s="25"/>
      <c r="AT543" s="25"/>
      <c r="AU543" s="25"/>
      <c r="AV543" s="25"/>
      <c r="AW543" s="25"/>
      <c r="AX543" s="25"/>
      <c r="AY543" s="25"/>
      <c r="AZ543" s="25"/>
      <c r="BA543" s="25"/>
      <c r="BB543" s="25"/>
      <c r="BC543" s="25"/>
      <c r="BD543" s="25"/>
      <c r="BE543" s="25"/>
      <c r="BF543" s="25"/>
      <c r="BG543" s="25"/>
      <c r="BH543" s="25"/>
      <c r="BI543" s="25"/>
      <c r="BJ543" s="25"/>
      <c r="BK543" s="25"/>
      <c r="BL543" s="25"/>
      <c r="BM543" s="25"/>
      <c r="BN543" s="25"/>
      <c r="BO543" s="25"/>
      <c r="BP543" s="25"/>
      <c r="BQ543" s="25"/>
      <c r="BR543" s="25"/>
      <c r="BS543" s="25"/>
      <c r="BT543" s="25"/>
      <c r="BU543" s="25"/>
      <c r="BV543" s="25"/>
      <c r="BW543" s="25"/>
      <c r="BX543" s="25"/>
      <c r="BY543" s="25"/>
      <c r="BZ543" s="25"/>
      <c r="CA543" s="25"/>
      <c r="CB543" s="15"/>
    </row>
    <row r="544">
      <c r="A544" s="18"/>
      <c r="B544" s="15"/>
      <c r="C544" s="15"/>
      <c r="D544" s="15"/>
      <c r="E544" s="30"/>
      <c r="F544" s="15"/>
      <c r="G544" s="15"/>
      <c r="H544" s="15"/>
      <c r="I544" s="15"/>
      <c r="J544" s="136"/>
      <c r="K544" s="32"/>
      <c r="L544" s="27"/>
      <c r="M544" s="27"/>
      <c r="N544" s="30"/>
      <c r="O544" s="17"/>
      <c r="P544" s="17"/>
      <c r="Q544" s="27"/>
      <c r="R544" s="28"/>
      <c r="S544" s="28"/>
      <c r="T544" s="137"/>
      <c r="U544" s="138"/>
      <c r="V544" s="135"/>
      <c r="W544" s="135"/>
      <c r="X544" s="137"/>
      <c r="Y544" s="38"/>
      <c r="Z544" s="36"/>
      <c r="AA544" s="36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137"/>
      <c r="AS544" s="25"/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  <c r="BE544" s="25"/>
      <c r="BF544" s="25"/>
      <c r="BG544" s="25"/>
      <c r="BH544" s="25"/>
      <c r="BI544" s="25"/>
      <c r="BJ544" s="25"/>
      <c r="BK544" s="25"/>
      <c r="BL544" s="25"/>
      <c r="BM544" s="25"/>
      <c r="BN544" s="25"/>
      <c r="BO544" s="25"/>
      <c r="BP544" s="25"/>
      <c r="BQ544" s="25"/>
      <c r="BR544" s="25"/>
      <c r="BS544" s="25"/>
      <c r="BT544" s="25"/>
      <c r="BU544" s="25"/>
      <c r="BV544" s="25"/>
      <c r="BW544" s="25"/>
      <c r="BX544" s="25"/>
      <c r="BY544" s="25"/>
      <c r="BZ544" s="25"/>
      <c r="CA544" s="25"/>
      <c r="CB544" s="15"/>
    </row>
    <row r="545">
      <c r="A545" s="18"/>
      <c r="B545" s="15"/>
      <c r="C545" s="15"/>
      <c r="D545" s="15"/>
      <c r="E545" s="30"/>
      <c r="F545" s="15"/>
      <c r="G545" s="15"/>
      <c r="H545" s="15"/>
      <c r="I545" s="15"/>
      <c r="J545" s="136"/>
      <c r="K545" s="32"/>
      <c r="L545" s="27"/>
      <c r="M545" s="27"/>
      <c r="N545" s="30"/>
      <c r="O545" s="17"/>
      <c r="P545" s="17"/>
      <c r="Q545" s="27"/>
      <c r="R545" s="28"/>
      <c r="S545" s="28"/>
      <c r="T545" s="137"/>
      <c r="U545" s="138"/>
      <c r="V545" s="135"/>
      <c r="W545" s="135"/>
      <c r="X545" s="137"/>
      <c r="Y545" s="38"/>
      <c r="Z545" s="36"/>
      <c r="AA545" s="36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  <c r="AR545" s="137"/>
      <c r="AS545" s="25"/>
      <c r="AT545" s="25"/>
      <c r="AU545" s="25"/>
      <c r="AV545" s="25"/>
      <c r="AW545" s="25"/>
      <c r="AX545" s="25"/>
      <c r="AY545" s="25"/>
      <c r="AZ545" s="25"/>
      <c r="BA545" s="25"/>
      <c r="BB545" s="25"/>
      <c r="BC545" s="25"/>
      <c r="BD545" s="25"/>
      <c r="BE545" s="25"/>
      <c r="BF545" s="25"/>
      <c r="BG545" s="25"/>
      <c r="BH545" s="25"/>
      <c r="BI545" s="25"/>
      <c r="BJ545" s="25"/>
      <c r="BK545" s="25"/>
      <c r="BL545" s="25"/>
      <c r="BM545" s="25"/>
      <c r="BN545" s="25"/>
      <c r="BO545" s="25"/>
      <c r="BP545" s="25"/>
      <c r="BQ545" s="25"/>
      <c r="BR545" s="25"/>
      <c r="BS545" s="25"/>
      <c r="BT545" s="25"/>
      <c r="BU545" s="25"/>
      <c r="BV545" s="25"/>
      <c r="BW545" s="25"/>
      <c r="BX545" s="25"/>
      <c r="BY545" s="25"/>
      <c r="BZ545" s="25"/>
      <c r="CA545" s="25"/>
      <c r="CB545" s="15"/>
    </row>
    <row r="546">
      <c r="A546" s="18"/>
      <c r="B546" s="15"/>
      <c r="C546" s="15"/>
      <c r="D546" s="15"/>
      <c r="E546" s="30"/>
      <c r="F546" s="15"/>
      <c r="G546" s="15"/>
      <c r="H546" s="15"/>
      <c r="I546" s="15"/>
      <c r="J546" s="136"/>
      <c r="K546" s="32"/>
      <c r="L546" s="27"/>
      <c r="M546" s="27"/>
      <c r="N546" s="30"/>
      <c r="O546" s="17"/>
      <c r="P546" s="17"/>
      <c r="Q546" s="27"/>
      <c r="R546" s="28"/>
      <c r="S546" s="28"/>
      <c r="T546" s="137"/>
      <c r="U546" s="138"/>
      <c r="V546" s="135"/>
      <c r="W546" s="135"/>
      <c r="X546" s="137"/>
      <c r="Y546" s="38"/>
      <c r="Z546" s="36"/>
      <c r="AA546" s="36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137"/>
      <c r="AS546" s="25"/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  <c r="BE546" s="25"/>
      <c r="BF546" s="25"/>
      <c r="BG546" s="25"/>
      <c r="BH546" s="25"/>
      <c r="BI546" s="25"/>
      <c r="BJ546" s="25"/>
      <c r="BK546" s="25"/>
      <c r="BL546" s="25"/>
      <c r="BM546" s="25"/>
      <c r="BN546" s="25"/>
      <c r="BO546" s="25"/>
      <c r="BP546" s="25"/>
      <c r="BQ546" s="25"/>
      <c r="BR546" s="25"/>
      <c r="BS546" s="25"/>
      <c r="BT546" s="25"/>
      <c r="BU546" s="25"/>
      <c r="BV546" s="25"/>
      <c r="BW546" s="25"/>
      <c r="BX546" s="25"/>
      <c r="BY546" s="25"/>
      <c r="BZ546" s="25"/>
      <c r="CA546" s="25"/>
      <c r="CB546" s="15"/>
    </row>
    <row r="547">
      <c r="A547" s="18"/>
      <c r="B547" s="15"/>
      <c r="C547" s="15"/>
      <c r="D547" s="15"/>
      <c r="E547" s="30"/>
      <c r="F547" s="15"/>
      <c r="G547" s="15"/>
      <c r="H547" s="15"/>
      <c r="I547" s="15"/>
      <c r="J547" s="136"/>
      <c r="K547" s="32"/>
      <c r="L547" s="27"/>
      <c r="M547" s="27"/>
      <c r="N547" s="30"/>
      <c r="O547" s="17"/>
      <c r="P547" s="17"/>
      <c r="Q547" s="27"/>
      <c r="R547" s="28"/>
      <c r="S547" s="28"/>
      <c r="T547" s="137"/>
      <c r="U547" s="138"/>
      <c r="V547" s="135"/>
      <c r="W547" s="135"/>
      <c r="X547" s="137"/>
      <c r="Y547" s="38"/>
      <c r="Z547" s="36"/>
      <c r="AA547" s="36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  <c r="AR547" s="137"/>
      <c r="AS547" s="25"/>
      <c r="AT547" s="25"/>
      <c r="AU547" s="25"/>
      <c r="AV547" s="25"/>
      <c r="AW547" s="25"/>
      <c r="AX547" s="25"/>
      <c r="AY547" s="25"/>
      <c r="AZ547" s="25"/>
      <c r="BA547" s="25"/>
      <c r="BB547" s="25"/>
      <c r="BC547" s="25"/>
      <c r="BD547" s="25"/>
      <c r="BE547" s="25"/>
      <c r="BF547" s="25"/>
      <c r="BG547" s="25"/>
      <c r="BH547" s="25"/>
      <c r="BI547" s="25"/>
      <c r="BJ547" s="25"/>
      <c r="BK547" s="25"/>
      <c r="BL547" s="25"/>
      <c r="BM547" s="25"/>
      <c r="BN547" s="25"/>
      <c r="BO547" s="25"/>
      <c r="BP547" s="25"/>
      <c r="BQ547" s="25"/>
      <c r="BR547" s="25"/>
      <c r="BS547" s="25"/>
      <c r="BT547" s="25"/>
      <c r="BU547" s="25"/>
      <c r="BV547" s="25"/>
      <c r="BW547" s="25"/>
      <c r="BX547" s="25"/>
      <c r="BY547" s="25"/>
      <c r="BZ547" s="25"/>
      <c r="CA547" s="25"/>
      <c r="CB547" s="15"/>
    </row>
    <row r="548">
      <c r="A548" s="18"/>
      <c r="B548" s="15"/>
      <c r="C548" s="15"/>
      <c r="D548" s="15"/>
      <c r="E548" s="30"/>
      <c r="F548" s="15"/>
      <c r="G548" s="15"/>
      <c r="H548" s="15"/>
      <c r="I548" s="15"/>
      <c r="J548" s="136"/>
      <c r="K548" s="32"/>
      <c r="L548" s="27"/>
      <c r="M548" s="27"/>
      <c r="N548" s="30"/>
      <c r="O548" s="17"/>
      <c r="P548" s="17"/>
      <c r="Q548" s="27"/>
      <c r="R548" s="28"/>
      <c r="S548" s="28"/>
      <c r="T548" s="137"/>
      <c r="U548" s="138"/>
      <c r="V548" s="135"/>
      <c r="W548" s="135"/>
      <c r="X548" s="137"/>
      <c r="Y548" s="38"/>
      <c r="Z548" s="36"/>
      <c r="AA548" s="36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  <c r="AR548" s="137"/>
      <c r="AS548" s="25"/>
      <c r="AT548" s="25"/>
      <c r="AU548" s="25"/>
      <c r="AV548" s="25"/>
      <c r="AW548" s="25"/>
      <c r="AX548" s="25"/>
      <c r="AY548" s="25"/>
      <c r="AZ548" s="25"/>
      <c r="BA548" s="25"/>
      <c r="BB548" s="25"/>
      <c r="BC548" s="25"/>
      <c r="BD548" s="25"/>
      <c r="BE548" s="25"/>
      <c r="BF548" s="25"/>
      <c r="BG548" s="25"/>
      <c r="BH548" s="25"/>
      <c r="BI548" s="25"/>
      <c r="BJ548" s="25"/>
      <c r="BK548" s="25"/>
      <c r="BL548" s="25"/>
      <c r="BM548" s="25"/>
      <c r="BN548" s="25"/>
      <c r="BO548" s="25"/>
      <c r="BP548" s="25"/>
      <c r="BQ548" s="25"/>
      <c r="BR548" s="25"/>
      <c r="BS548" s="25"/>
      <c r="BT548" s="25"/>
      <c r="BU548" s="25"/>
      <c r="BV548" s="25"/>
      <c r="BW548" s="25"/>
      <c r="BX548" s="25"/>
      <c r="BY548" s="25"/>
      <c r="BZ548" s="25"/>
      <c r="CA548" s="25"/>
      <c r="CB548" s="15"/>
    </row>
    <row r="549">
      <c r="A549" s="18"/>
      <c r="B549" s="15"/>
      <c r="C549" s="15"/>
      <c r="D549" s="15"/>
      <c r="E549" s="30"/>
      <c r="F549" s="15"/>
      <c r="G549" s="15"/>
      <c r="H549" s="15"/>
      <c r="I549" s="15"/>
      <c r="J549" s="136"/>
      <c r="K549" s="32"/>
      <c r="L549" s="27"/>
      <c r="M549" s="27"/>
      <c r="N549" s="30"/>
      <c r="O549" s="17"/>
      <c r="P549" s="17"/>
      <c r="Q549" s="27"/>
      <c r="R549" s="28"/>
      <c r="S549" s="28"/>
      <c r="T549" s="137"/>
      <c r="U549" s="138"/>
      <c r="V549" s="135"/>
      <c r="W549" s="135"/>
      <c r="X549" s="137"/>
      <c r="Y549" s="38"/>
      <c r="Z549" s="36"/>
      <c r="AA549" s="36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  <c r="AR549" s="137"/>
      <c r="AS549" s="25"/>
      <c r="AT549" s="25"/>
      <c r="AU549" s="25"/>
      <c r="AV549" s="25"/>
      <c r="AW549" s="25"/>
      <c r="AX549" s="25"/>
      <c r="AY549" s="25"/>
      <c r="AZ549" s="25"/>
      <c r="BA549" s="25"/>
      <c r="BB549" s="25"/>
      <c r="BC549" s="25"/>
      <c r="BD549" s="25"/>
      <c r="BE549" s="25"/>
      <c r="BF549" s="25"/>
      <c r="BG549" s="25"/>
      <c r="BH549" s="25"/>
      <c r="BI549" s="25"/>
      <c r="BJ549" s="25"/>
      <c r="BK549" s="25"/>
      <c r="BL549" s="25"/>
      <c r="BM549" s="25"/>
      <c r="BN549" s="25"/>
      <c r="BO549" s="25"/>
      <c r="BP549" s="25"/>
      <c r="BQ549" s="25"/>
      <c r="BR549" s="25"/>
      <c r="BS549" s="25"/>
      <c r="BT549" s="25"/>
      <c r="BU549" s="25"/>
      <c r="BV549" s="25"/>
      <c r="BW549" s="25"/>
      <c r="BX549" s="25"/>
      <c r="BY549" s="25"/>
      <c r="BZ549" s="25"/>
      <c r="CA549" s="25"/>
      <c r="CB549" s="15"/>
    </row>
    <row r="550">
      <c r="A550" s="18"/>
      <c r="B550" s="15"/>
      <c r="C550" s="15"/>
      <c r="D550" s="15"/>
      <c r="E550" s="30"/>
      <c r="F550" s="15"/>
      <c r="G550" s="15"/>
      <c r="H550" s="15"/>
      <c r="I550" s="15"/>
      <c r="J550" s="136"/>
      <c r="K550" s="32"/>
      <c r="L550" s="27"/>
      <c r="M550" s="27"/>
      <c r="N550" s="30"/>
      <c r="O550" s="17"/>
      <c r="P550" s="17"/>
      <c r="Q550" s="27"/>
      <c r="R550" s="28"/>
      <c r="S550" s="28"/>
      <c r="T550" s="137"/>
      <c r="U550" s="138"/>
      <c r="V550" s="135"/>
      <c r="W550" s="135"/>
      <c r="X550" s="137"/>
      <c r="Y550" s="38"/>
      <c r="Z550" s="36"/>
      <c r="AA550" s="36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  <c r="AR550" s="137"/>
      <c r="AS550" s="25"/>
      <c r="AT550" s="25"/>
      <c r="AU550" s="25"/>
      <c r="AV550" s="25"/>
      <c r="AW550" s="25"/>
      <c r="AX550" s="25"/>
      <c r="AY550" s="25"/>
      <c r="AZ550" s="25"/>
      <c r="BA550" s="25"/>
      <c r="BB550" s="25"/>
      <c r="BC550" s="25"/>
      <c r="BD550" s="25"/>
      <c r="BE550" s="25"/>
      <c r="BF550" s="25"/>
      <c r="BG550" s="25"/>
      <c r="BH550" s="25"/>
      <c r="BI550" s="25"/>
      <c r="BJ550" s="25"/>
      <c r="BK550" s="25"/>
      <c r="BL550" s="25"/>
      <c r="BM550" s="25"/>
      <c r="BN550" s="25"/>
      <c r="BO550" s="25"/>
      <c r="BP550" s="25"/>
      <c r="BQ550" s="25"/>
      <c r="BR550" s="25"/>
      <c r="BS550" s="25"/>
      <c r="BT550" s="25"/>
      <c r="BU550" s="25"/>
      <c r="BV550" s="25"/>
      <c r="BW550" s="25"/>
      <c r="BX550" s="25"/>
      <c r="BY550" s="25"/>
      <c r="BZ550" s="25"/>
      <c r="CA550" s="25"/>
      <c r="CB550" s="15"/>
    </row>
    <row r="551">
      <c r="A551" s="18"/>
      <c r="B551" s="15"/>
      <c r="C551" s="15"/>
      <c r="D551" s="15"/>
      <c r="E551" s="30"/>
      <c r="F551" s="15"/>
      <c r="G551" s="15"/>
      <c r="H551" s="15"/>
      <c r="I551" s="15"/>
      <c r="J551" s="136"/>
      <c r="K551" s="32"/>
      <c r="L551" s="27"/>
      <c r="M551" s="27"/>
      <c r="N551" s="30"/>
      <c r="O551" s="17"/>
      <c r="P551" s="17"/>
      <c r="Q551" s="27"/>
      <c r="R551" s="28"/>
      <c r="S551" s="28"/>
      <c r="T551" s="137"/>
      <c r="U551" s="138"/>
      <c r="V551" s="135"/>
      <c r="W551" s="135"/>
      <c r="X551" s="137"/>
      <c r="Y551" s="38"/>
      <c r="Z551" s="36"/>
      <c r="AA551" s="36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  <c r="AR551" s="137"/>
      <c r="AS551" s="25"/>
      <c r="AT551" s="25"/>
      <c r="AU551" s="25"/>
      <c r="AV551" s="25"/>
      <c r="AW551" s="25"/>
      <c r="AX551" s="25"/>
      <c r="AY551" s="25"/>
      <c r="AZ551" s="25"/>
      <c r="BA551" s="25"/>
      <c r="BB551" s="25"/>
      <c r="BC551" s="25"/>
      <c r="BD551" s="25"/>
      <c r="BE551" s="25"/>
      <c r="BF551" s="25"/>
      <c r="BG551" s="25"/>
      <c r="BH551" s="25"/>
      <c r="BI551" s="25"/>
      <c r="BJ551" s="25"/>
      <c r="BK551" s="25"/>
      <c r="BL551" s="25"/>
      <c r="BM551" s="25"/>
      <c r="BN551" s="25"/>
      <c r="BO551" s="25"/>
      <c r="BP551" s="25"/>
      <c r="BQ551" s="25"/>
      <c r="BR551" s="25"/>
      <c r="BS551" s="25"/>
      <c r="BT551" s="25"/>
      <c r="BU551" s="25"/>
      <c r="BV551" s="25"/>
      <c r="BW551" s="25"/>
      <c r="BX551" s="25"/>
      <c r="BY551" s="25"/>
      <c r="BZ551" s="25"/>
      <c r="CA551" s="25"/>
      <c r="CB551" s="15"/>
    </row>
    <row r="552">
      <c r="A552" s="18"/>
      <c r="B552" s="15"/>
      <c r="C552" s="15"/>
      <c r="D552" s="15"/>
      <c r="E552" s="30"/>
      <c r="F552" s="15"/>
      <c r="G552" s="15"/>
      <c r="H552" s="15"/>
      <c r="I552" s="15"/>
      <c r="J552" s="136"/>
      <c r="K552" s="32"/>
      <c r="L552" s="27"/>
      <c r="M552" s="27"/>
      <c r="N552" s="30"/>
      <c r="O552" s="17"/>
      <c r="P552" s="17"/>
      <c r="Q552" s="27"/>
      <c r="R552" s="28"/>
      <c r="S552" s="28"/>
      <c r="T552" s="137"/>
      <c r="U552" s="138"/>
      <c r="V552" s="135"/>
      <c r="W552" s="135"/>
      <c r="X552" s="137"/>
      <c r="Y552" s="38"/>
      <c r="Z552" s="36"/>
      <c r="AA552" s="36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  <c r="AR552" s="137"/>
      <c r="AS552" s="25"/>
      <c r="AT552" s="25"/>
      <c r="AU552" s="25"/>
      <c r="AV552" s="25"/>
      <c r="AW552" s="25"/>
      <c r="AX552" s="25"/>
      <c r="AY552" s="25"/>
      <c r="AZ552" s="25"/>
      <c r="BA552" s="25"/>
      <c r="BB552" s="25"/>
      <c r="BC552" s="25"/>
      <c r="BD552" s="25"/>
      <c r="BE552" s="25"/>
      <c r="BF552" s="25"/>
      <c r="BG552" s="25"/>
      <c r="BH552" s="25"/>
      <c r="BI552" s="25"/>
      <c r="BJ552" s="25"/>
      <c r="BK552" s="25"/>
      <c r="BL552" s="25"/>
      <c r="BM552" s="25"/>
      <c r="BN552" s="25"/>
      <c r="BO552" s="25"/>
      <c r="BP552" s="25"/>
      <c r="BQ552" s="25"/>
      <c r="BR552" s="25"/>
      <c r="BS552" s="25"/>
      <c r="BT552" s="25"/>
      <c r="BU552" s="25"/>
      <c r="BV552" s="25"/>
      <c r="BW552" s="25"/>
      <c r="BX552" s="25"/>
      <c r="BY552" s="25"/>
      <c r="BZ552" s="25"/>
      <c r="CA552" s="25"/>
      <c r="CB552" s="15"/>
    </row>
    <row r="553">
      <c r="A553" s="18"/>
      <c r="B553" s="15"/>
      <c r="C553" s="15"/>
      <c r="D553" s="15"/>
      <c r="E553" s="30"/>
      <c r="F553" s="15"/>
      <c r="G553" s="15"/>
      <c r="H553" s="15"/>
      <c r="I553" s="15"/>
      <c r="J553" s="136"/>
      <c r="K553" s="32"/>
      <c r="L553" s="27"/>
      <c r="M553" s="27"/>
      <c r="N553" s="30"/>
      <c r="O553" s="17"/>
      <c r="P553" s="17"/>
      <c r="Q553" s="27"/>
      <c r="R553" s="28"/>
      <c r="S553" s="28"/>
      <c r="T553" s="137"/>
      <c r="U553" s="138"/>
      <c r="V553" s="135"/>
      <c r="W553" s="135"/>
      <c r="X553" s="137"/>
      <c r="Y553" s="38"/>
      <c r="Z553" s="36"/>
      <c r="AA553" s="36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  <c r="AR553" s="137"/>
      <c r="AS553" s="25"/>
      <c r="AT553" s="25"/>
      <c r="AU553" s="25"/>
      <c r="AV553" s="25"/>
      <c r="AW553" s="25"/>
      <c r="AX553" s="25"/>
      <c r="AY553" s="25"/>
      <c r="AZ553" s="25"/>
      <c r="BA553" s="25"/>
      <c r="BB553" s="25"/>
      <c r="BC553" s="25"/>
      <c r="BD553" s="25"/>
      <c r="BE553" s="25"/>
      <c r="BF553" s="25"/>
      <c r="BG553" s="25"/>
      <c r="BH553" s="25"/>
      <c r="BI553" s="25"/>
      <c r="BJ553" s="25"/>
      <c r="BK553" s="25"/>
      <c r="BL553" s="25"/>
      <c r="BM553" s="25"/>
      <c r="BN553" s="25"/>
      <c r="BO553" s="25"/>
      <c r="BP553" s="25"/>
      <c r="BQ553" s="25"/>
      <c r="BR553" s="25"/>
      <c r="BS553" s="25"/>
      <c r="BT553" s="25"/>
      <c r="BU553" s="25"/>
      <c r="BV553" s="25"/>
      <c r="BW553" s="25"/>
      <c r="BX553" s="25"/>
      <c r="BY553" s="25"/>
      <c r="BZ553" s="25"/>
      <c r="CA553" s="25"/>
      <c r="CB553" s="15"/>
    </row>
    <row r="554">
      <c r="A554" s="18"/>
      <c r="B554" s="15"/>
      <c r="C554" s="15"/>
      <c r="D554" s="15"/>
      <c r="E554" s="30"/>
      <c r="F554" s="15"/>
      <c r="G554" s="15"/>
      <c r="H554" s="15"/>
      <c r="I554" s="15"/>
      <c r="J554" s="136"/>
      <c r="K554" s="32"/>
      <c r="L554" s="27"/>
      <c r="M554" s="27"/>
      <c r="N554" s="30"/>
      <c r="O554" s="17"/>
      <c r="P554" s="17"/>
      <c r="Q554" s="27"/>
      <c r="R554" s="28"/>
      <c r="S554" s="28"/>
      <c r="T554" s="137"/>
      <c r="U554" s="138"/>
      <c r="V554" s="135"/>
      <c r="W554" s="135"/>
      <c r="X554" s="137"/>
      <c r="Y554" s="38"/>
      <c r="Z554" s="36"/>
      <c r="AA554" s="36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  <c r="AR554" s="137"/>
      <c r="AS554" s="25"/>
      <c r="AT554" s="25"/>
      <c r="AU554" s="25"/>
      <c r="AV554" s="25"/>
      <c r="AW554" s="25"/>
      <c r="AX554" s="25"/>
      <c r="AY554" s="25"/>
      <c r="AZ554" s="25"/>
      <c r="BA554" s="25"/>
      <c r="BB554" s="25"/>
      <c r="BC554" s="25"/>
      <c r="BD554" s="25"/>
      <c r="BE554" s="25"/>
      <c r="BF554" s="25"/>
      <c r="BG554" s="25"/>
      <c r="BH554" s="25"/>
      <c r="BI554" s="25"/>
      <c r="BJ554" s="25"/>
      <c r="BK554" s="25"/>
      <c r="BL554" s="25"/>
      <c r="BM554" s="25"/>
      <c r="BN554" s="25"/>
      <c r="BO554" s="25"/>
      <c r="BP554" s="25"/>
      <c r="BQ554" s="25"/>
      <c r="BR554" s="25"/>
      <c r="BS554" s="25"/>
      <c r="BT554" s="25"/>
      <c r="BU554" s="25"/>
      <c r="BV554" s="25"/>
      <c r="BW554" s="25"/>
      <c r="BX554" s="25"/>
      <c r="BY554" s="25"/>
      <c r="BZ554" s="25"/>
      <c r="CA554" s="25"/>
      <c r="CB554" s="15"/>
    </row>
    <row r="555">
      <c r="A555" s="18"/>
      <c r="B555" s="15"/>
      <c r="C555" s="15"/>
      <c r="D555" s="15"/>
      <c r="E555" s="30"/>
      <c r="F555" s="15"/>
      <c r="G555" s="15"/>
      <c r="H555" s="15"/>
      <c r="I555" s="15"/>
      <c r="J555" s="136"/>
      <c r="K555" s="32"/>
      <c r="L555" s="27"/>
      <c r="M555" s="27"/>
      <c r="N555" s="30"/>
      <c r="O555" s="17"/>
      <c r="P555" s="17"/>
      <c r="Q555" s="27"/>
      <c r="R555" s="28"/>
      <c r="S555" s="28"/>
      <c r="T555" s="137"/>
      <c r="U555" s="138"/>
      <c r="V555" s="135"/>
      <c r="W555" s="135"/>
      <c r="X555" s="137"/>
      <c r="Y555" s="38"/>
      <c r="Z555" s="36"/>
      <c r="AA555" s="36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137"/>
      <c r="AS555" s="25"/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  <c r="BE555" s="25"/>
      <c r="BF555" s="25"/>
      <c r="BG555" s="25"/>
      <c r="BH555" s="25"/>
      <c r="BI555" s="25"/>
      <c r="BJ555" s="25"/>
      <c r="BK555" s="25"/>
      <c r="BL555" s="25"/>
      <c r="BM555" s="25"/>
      <c r="BN555" s="25"/>
      <c r="BO555" s="25"/>
      <c r="BP555" s="25"/>
      <c r="BQ555" s="25"/>
      <c r="BR555" s="25"/>
      <c r="BS555" s="25"/>
      <c r="BT555" s="25"/>
      <c r="BU555" s="25"/>
      <c r="BV555" s="25"/>
      <c r="BW555" s="25"/>
      <c r="BX555" s="25"/>
      <c r="BY555" s="25"/>
      <c r="BZ555" s="25"/>
      <c r="CA555" s="25"/>
      <c r="CB555" s="15"/>
    </row>
    <row r="556">
      <c r="A556" s="18"/>
      <c r="B556" s="15"/>
      <c r="C556" s="15"/>
      <c r="D556" s="15"/>
      <c r="E556" s="30"/>
      <c r="F556" s="15"/>
      <c r="G556" s="15"/>
      <c r="H556" s="15"/>
      <c r="I556" s="15"/>
      <c r="J556" s="136"/>
      <c r="K556" s="32"/>
      <c r="L556" s="27"/>
      <c r="M556" s="27"/>
      <c r="N556" s="30"/>
      <c r="O556" s="17"/>
      <c r="P556" s="17"/>
      <c r="Q556" s="27"/>
      <c r="R556" s="28"/>
      <c r="S556" s="28"/>
      <c r="T556" s="137"/>
      <c r="U556" s="138"/>
      <c r="V556" s="135"/>
      <c r="W556" s="135"/>
      <c r="X556" s="137"/>
      <c r="Y556" s="38"/>
      <c r="Z556" s="36"/>
      <c r="AA556" s="36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137"/>
      <c r="AS556" s="25"/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  <c r="BE556" s="25"/>
      <c r="BF556" s="25"/>
      <c r="BG556" s="25"/>
      <c r="BH556" s="25"/>
      <c r="BI556" s="25"/>
      <c r="BJ556" s="25"/>
      <c r="BK556" s="25"/>
      <c r="BL556" s="25"/>
      <c r="BM556" s="25"/>
      <c r="BN556" s="25"/>
      <c r="BO556" s="25"/>
      <c r="BP556" s="25"/>
      <c r="BQ556" s="25"/>
      <c r="BR556" s="25"/>
      <c r="BS556" s="25"/>
      <c r="BT556" s="25"/>
      <c r="BU556" s="25"/>
      <c r="BV556" s="25"/>
      <c r="BW556" s="25"/>
      <c r="BX556" s="25"/>
      <c r="BY556" s="25"/>
      <c r="BZ556" s="25"/>
      <c r="CA556" s="25"/>
      <c r="CB556" s="15"/>
    </row>
    <row r="557">
      <c r="A557" s="18"/>
      <c r="B557" s="15"/>
      <c r="C557" s="15"/>
      <c r="D557" s="15"/>
      <c r="E557" s="30"/>
      <c r="F557" s="15"/>
      <c r="G557" s="15"/>
      <c r="H557" s="15"/>
      <c r="I557" s="15"/>
      <c r="J557" s="136"/>
      <c r="K557" s="32"/>
      <c r="L557" s="27"/>
      <c r="M557" s="27"/>
      <c r="N557" s="30"/>
      <c r="O557" s="17"/>
      <c r="P557" s="17"/>
      <c r="Q557" s="27"/>
      <c r="R557" s="28"/>
      <c r="S557" s="28"/>
      <c r="T557" s="137"/>
      <c r="U557" s="138"/>
      <c r="V557" s="135"/>
      <c r="W557" s="135"/>
      <c r="X557" s="137"/>
      <c r="Y557" s="38"/>
      <c r="Z557" s="36"/>
      <c r="AA557" s="36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  <c r="AR557" s="137"/>
      <c r="AS557" s="25"/>
      <c r="AT557" s="25"/>
      <c r="AU557" s="25"/>
      <c r="AV557" s="25"/>
      <c r="AW557" s="25"/>
      <c r="AX557" s="25"/>
      <c r="AY557" s="25"/>
      <c r="AZ557" s="25"/>
      <c r="BA557" s="25"/>
      <c r="BB557" s="25"/>
      <c r="BC557" s="25"/>
      <c r="BD557" s="25"/>
      <c r="BE557" s="25"/>
      <c r="BF557" s="25"/>
      <c r="BG557" s="25"/>
      <c r="BH557" s="25"/>
      <c r="BI557" s="25"/>
      <c r="BJ557" s="25"/>
      <c r="BK557" s="25"/>
      <c r="BL557" s="25"/>
      <c r="BM557" s="25"/>
      <c r="BN557" s="25"/>
      <c r="BO557" s="25"/>
      <c r="BP557" s="25"/>
      <c r="BQ557" s="25"/>
      <c r="BR557" s="25"/>
      <c r="BS557" s="25"/>
      <c r="BT557" s="25"/>
      <c r="BU557" s="25"/>
      <c r="BV557" s="25"/>
      <c r="BW557" s="25"/>
      <c r="BX557" s="25"/>
      <c r="BY557" s="25"/>
      <c r="BZ557" s="25"/>
      <c r="CA557" s="25"/>
      <c r="CB557" s="15"/>
    </row>
    <row r="558">
      <c r="A558" s="18"/>
      <c r="B558" s="15"/>
      <c r="C558" s="15"/>
      <c r="D558" s="15"/>
      <c r="E558" s="30"/>
      <c r="F558" s="15"/>
      <c r="G558" s="15"/>
      <c r="H558" s="15"/>
      <c r="I558" s="15"/>
      <c r="J558" s="136"/>
      <c r="K558" s="32"/>
      <c r="L558" s="27"/>
      <c r="M558" s="27"/>
      <c r="N558" s="30"/>
      <c r="O558" s="17"/>
      <c r="P558" s="17"/>
      <c r="Q558" s="27"/>
      <c r="R558" s="28"/>
      <c r="S558" s="28"/>
      <c r="T558" s="137"/>
      <c r="U558" s="138"/>
      <c r="V558" s="135"/>
      <c r="W558" s="135"/>
      <c r="X558" s="137"/>
      <c r="Y558" s="38"/>
      <c r="Z558" s="36"/>
      <c r="AA558" s="36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  <c r="AR558" s="137"/>
      <c r="AS558" s="25"/>
      <c r="AT558" s="25"/>
      <c r="AU558" s="25"/>
      <c r="AV558" s="25"/>
      <c r="AW558" s="25"/>
      <c r="AX558" s="25"/>
      <c r="AY558" s="25"/>
      <c r="AZ558" s="25"/>
      <c r="BA558" s="25"/>
      <c r="BB558" s="25"/>
      <c r="BC558" s="25"/>
      <c r="BD558" s="25"/>
      <c r="BE558" s="25"/>
      <c r="BF558" s="25"/>
      <c r="BG558" s="25"/>
      <c r="BH558" s="25"/>
      <c r="BI558" s="25"/>
      <c r="BJ558" s="25"/>
      <c r="BK558" s="25"/>
      <c r="BL558" s="25"/>
      <c r="BM558" s="25"/>
      <c r="BN558" s="25"/>
      <c r="BO558" s="25"/>
      <c r="BP558" s="25"/>
      <c r="BQ558" s="25"/>
      <c r="BR558" s="25"/>
      <c r="BS558" s="25"/>
      <c r="BT558" s="25"/>
      <c r="BU558" s="25"/>
      <c r="BV558" s="25"/>
      <c r="BW558" s="25"/>
      <c r="BX558" s="25"/>
      <c r="BY558" s="25"/>
      <c r="BZ558" s="25"/>
      <c r="CA558" s="25"/>
      <c r="CB558" s="15"/>
    </row>
    <row r="559">
      <c r="A559" s="18"/>
      <c r="B559" s="15"/>
      <c r="C559" s="15"/>
      <c r="D559" s="15"/>
      <c r="E559" s="30"/>
      <c r="F559" s="15"/>
      <c r="G559" s="15"/>
      <c r="H559" s="15"/>
      <c r="I559" s="15"/>
      <c r="J559" s="136"/>
      <c r="K559" s="32"/>
      <c r="L559" s="27"/>
      <c r="M559" s="27"/>
      <c r="N559" s="30"/>
      <c r="O559" s="17"/>
      <c r="P559" s="17"/>
      <c r="Q559" s="27"/>
      <c r="R559" s="28"/>
      <c r="S559" s="28"/>
      <c r="T559" s="137"/>
      <c r="U559" s="138"/>
      <c r="V559" s="135"/>
      <c r="W559" s="135"/>
      <c r="X559" s="137"/>
      <c r="Y559" s="38"/>
      <c r="Z559" s="36"/>
      <c r="AA559" s="36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137"/>
      <c r="AS559" s="25"/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  <c r="BE559" s="25"/>
      <c r="BF559" s="25"/>
      <c r="BG559" s="25"/>
      <c r="BH559" s="25"/>
      <c r="BI559" s="25"/>
      <c r="BJ559" s="25"/>
      <c r="BK559" s="25"/>
      <c r="BL559" s="25"/>
      <c r="BM559" s="25"/>
      <c r="BN559" s="25"/>
      <c r="BO559" s="25"/>
      <c r="BP559" s="25"/>
      <c r="BQ559" s="25"/>
      <c r="BR559" s="25"/>
      <c r="BS559" s="25"/>
      <c r="BT559" s="25"/>
      <c r="BU559" s="25"/>
      <c r="BV559" s="25"/>
      <c r="BW559" s="25"/>
      <c r="BX559" s="25"/>
      <c r="BY559" s="25"/>
      <c r="BZ559" s="25"/>
      <c r="CA559" s="25"/>
      <c r="CB559" s="15"/>
    </row>
    <row r="560">
      <c r="A560" s="18"/>
      <c r="B560" s="15"/>
      <c r="C560" s="15"/>
      <c r="D560" s="15"/>
      <c r="E560" s="30"/>
      <c r="F560" s="15"/>
      <c r="G560" s="15"/>
      <c r="H560" s="15"/>
      <c r="I560" s="15"/>
      <c r="J560" s="136"/>
      <c r="K560" s="32"/>
      <c r="L560" s="27"/>
      <c r="M560" s="27"/>
      <c r="N560" s="30"/>
      <c r="O560" s="17"/>
      <c r="P560" s="17"/>
      <c r="Q560" s="27"/>
      <c r="R560" s="28"/>
      <c r="S560" s="28"/>
      <c r="T560" s="137"/>
      <c r="U560" s="138"/>
      <c r="V560" s="135"/>
      <c r="W560" s="135"/>
      <c r="X560" s="137"/>
      <c r="Y560" s="38"/>
      <c r="Z560" s="36"/>
      <c r="AA560" s="36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137"/>
      <c r="AS560" s="25"/>
      <c r="AT560" s="25"/>
      <c r="AU560" s="25"/>
      <c r="AV560" s="25"/>
      <c r="AW560" s="25"/>
      <c r="AX560" s="25"/>
      <c r="AY560" s="25"/>
      <c r="AZ560" s="25"/>
      <c r="BA560" s="25"/>
      <c r="BB560" s="25"/>
      <c r="BC560" s="25"/>
      <c r="BD560" s="25"/>
      <c r="BE560" s="25"/>
      <c r="BF560" s="25"/>
      <c r="BG560" s="25"/>
      <c r="BH560" s="25"/>
      <c r="BI560" s="25"/>
      <c r="BJ560" s="25"/>
      <c r="BK560" s="25"/>
      <c r="BL560" s="25"/>
      <c r="BM560" s="25"/>
      <c r="BN560" s="25"/>
      <c r="BO560" s="25"/>
      <c r="BP560" s="25"/>
      <c r="BQ560" s="25"/>
      <c r="BR560" s="25"/>
      <c r="BS560" s="25"/>
      <c r="BT560" s="25"/>
      <c r="BU560" s="25"/>
      <c r="BV560" s="25"/>
      <c r="BW560" s="25"/>
      <c r="BX560" s="25"/>
      <c r="BY560" s="25"/>
      <c r="BZ560" s="25"/>
      <c r="CA560" s="25"/>
      <c r="CB560" s="15"/>
    </row>
    <row r="561">
      <c r="A561" s="18"/>
      <c r="B561" s="15"/>
      <c r="C561" s="15"/>
      <c r="D561" s="15"/>
      <c r="E561" s="30"/>
      <c r="F561" s="15"/>
      <c r="G561" s="15"/>
      <c r="H561" s="15"/>
      <c r="I561" s="15"/>
      <c r="J561" s="136"/>
      <c r="K561" s="32"/>
      <c r="L561" s="27"/>
      <c r="M561" s="27"/>
      <c r="N561" s="30"/>
      <c r="O561" s="17"/>
      <c r="P561" s="17"/>
      <c r="Q561" s="27"/>
      <c r="R561" s="28"/>
      <c r="S561" s="28"/>
      <c r="T561" s="137"/>
      <c r="U561" s="138"/>
      <c r="V561" s="135"/>
      <c r="W561" s="135"/>
      <c r="X561" s="137"/>
      <c r="Y561" s="38"/>
      <c r="Z561" s="36"/>
      <c r="AA561" s="36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  <c r="AR561" s="137"/>
      <c r="AS561" s="25"/>
      <c r="AT561" s="25"/>
      <c r="AU561" s="25"/>
      <c r="AV561" s="25"/>
      <c r="AW561" s="25"/>
      <c r="AX561" s="25"/>
      <c r="AY561" s="25"/>
      <c r="AZ561" s="25"/>
      <c r="BA561" s="25"/>
      <c r="BB561" s="25"/>
      <c r="BC561" s="25"/>
      <c r="BD561" s="25"/>
      <c r="BE561" s="25"/>
      <c r="BF561" s="25"/>
      <c r="BG561" s="25"/>
      <c r="BH561" s="25"/>
      <c r="BI561" s="25"/>
      <c r="BJ561" s="25"/>
      <c r="BK561" s="25"/>
      <c r="BL561" s="25"/>
      <c r="BM561" s="25"/>
      <c r="BN561" s="25"/>
      <c r="BO561" s="25"/>
      <c r="BP561" s="25"/>
      <c r="BQ561" s="25"/>
      <c r="BR561" s="25"/>
      <c r="BS561" s="25"/>
      <c r="BT561" s="25"/>
      <c r="BU561" s="25"/>
      <c r="BV561" s="25"/>
      <c r="BW561" s="25"/>
      <c r="BX561" s="25"/>
      <c r="BY561" s="25"/>
      <c r="BZ561" s="25"/>
      <c r="CA561" s="25"/>
      <c r="CB561" s="15"/>
    </row>
    <row r="562">
      <c r="A562" s="18"/>
      <c r="B562" s="15"/>
      <c r="C562" s="15"/>
      <c r="D562" s="15"/>
      <c r="E562" s="30"/>
      <c r="F562" s="15"/>
      <c r="G562" s="15"/>
      <c r="H562" s="15"/>
      <c r="I562" s="15"/>
      <c r="J562" s="136"/>
      <c r="K562" s="32"/>
      <c r="L562" s="27"/>
      <c r="M562" s="27"/>
      <c r="N562" s="30"/>
      <c r="O562" s="17"/>
      <c r="P562" s="17"/>
      <c r="Q562" s="27"/>
      <c r="R562" s="28"/>
      <c r="S562" s="28"/>
      <c r="T562" s="137"/>
      <c r="U562" s="138"/>
      <c r="V562" s="135"/>
      <c r="W562" s="135"/>
      <c r="X562" s="137"/>
      <c r="Y562" s="38"/>
      <c r="Z562" s="36"/>
      <c r="AA562" s="36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  <c r="AR562" s="137"/>
      <c r="AS562" s="25"/>
      <c r="AT562" s="25"/>
      <c r="AU562" s="25"/>
      <c r="AV562" s="25"/>
      <c r="AW562" s="25"/>
      <c r="AX562" s="25"/>
      <c r="AY562" s="25"/>
      <c r="AZ562" s="25"/>
      <c r="BA562" s="25"/>
      <c r="BB562" s="25"/>
      <c r="BC562" s="25"/>
      <c r="BD562" s="25"/>
      <c r="BE562" s="25"/>
      <c r="BF562" s="25"/>
      <c r="BG562" s="25"/>
      <c r="BH562" s="25"/>
      <c r="BI562" s="25"/>
      <c r="BJ562" s="25"/>
      <c r="BK562" s="25"/>
      <c r="BL562" s="25"/>
      <c r="BM562" s="25"/>
      <c r="BN562" s="25"/>
      <c r="BO562" s="25"/>
      <c r="BP562" s="25"/>
      <c r="BQ562" s="25"/>
      <c r="BR562" s="25"/>
      <c r="BS562" s="25"/>
      <c r="BT562" s="25"/>
      <c r="BU562" s="25"/>
      <c r="BV562" s="25"/>
      <c r="BW562" s="25"/>
      <c r="BX562" s="25"/>
      <c r="BY562" s="25"/>
      <c r="BZ562" s="25"/>
      <c r="CA562" s="25"/>
      <c r="CB562" s="15"/>
    </row>
    <row r="563">
      <c r="A563" s="18"/>
      <c r="B563" s="15"/>
      <c r="C563" s="15"/>
      <c r="D563" s="15"/>
      <c r="E563" s="30"/>
      <c r="F563" s="15"/>
      <c r="G563" s="15"/>
      <c r="H563" s="15"/>
      <c r="I563" s="15"/>
      <c r="J563" s="136"/>
      <c r="K563" s="32"/>
      <c r="L563" s="27"/>
      <c r="M563" s="27"/>
      <c r="N563" s="30"/>
      <c r="O563" s="17"/>
      <c r="P563" s="17"/>
      <c r="Q563" s="27"/>
      <c r="R563" s="28"/>
      <c r="S563" s="28"/>
      <c r="T563" s="137"/>
      <c r="U563" s="138"/>
      <c r="V563" s="135"/>
      <c r="W563" s="135"/>
      <c r="X563" s="137"/>
      <c r="Y563" s="38"/>
      <c r="Z563" s="36"/>
      <c r="AA563" s="36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  <c r="AR563" s="137"/>
      <c r="AS563" s="25"/>
      <c r="AT563" s="25"/>
      <c r="AU563" s="25"/>
      <c r="AV563" s="25"/>
      <c r="AW563" s="25"/>
      <c r="AX563" s="25"/>
      <c r="AY563" s="25"/>
      <c r="AZ563" s="25"/>
      <c r="BA563" s="25"/>
      <c r="BB563" s="25"/>
      <c r="BC563" s="25"/>
      <c r="BD563" s="25"/>
      <c r="BE563" s="25"/>
      <c r="BF563" s="25"/>
      <c r="BG563" s="25"/>
      <c r="BH563" s="25"/>
      <c r="BI563" s="25"/>
      <c r="BJ563" s="25"/>
      <c r="BK563" s="25"/>
      <c r="BL563" s="25"/>
      <c r="BM563" s="25"/>
      <c r="BN563" s="25"/>
      <c r="BO563" s="25"/>
      <c r="BP563" s="25"/>
      <c r="BQ563" s="25"/>
      <c r="BR563" s="25"/>
      <c r="BS563" s="25"/>
      <c r="BT563" s="25"/>
      <c r="BU563" s="25"/>
      <c r="BV563" s="25"/>
      <c r="BW563" s="25"/>
      <c r="BX563" s="25"/>
      <c r="BY563" s="25"/>
      <c r="BZ563" s="25"/>
      <c r="CA563" s="25"/>
      <c r="CB563" s="15"/>
    </row>
    <row r="564">
      <c r="A564" s="18"/>
      <c r="B564" s="15"/>
      <c r="C564" s="15"/>
      <c r="D564" s="15"/>
      <c r="E564" s="30"/>
      <c r="F564" s="15"/>
      <c r="G564" s="15"/>
      <c r="H564" s="15"/>
      <c r="I564" s="15"/>
      <c r="J564" s="136"/>
      <c r="K564" s="32"/>
      <c r="L564" s="27"/>
      <c r="M564" s="27"/>
      <c r="N564" s="30"/>
      <c r="O564" s="17"/>
      <c r="P564" s="17"/>
      <c r="Q564" s="27"/>
      <c r="R564" s="28"/>
      <c r="S564" s="28"/>
      <c r="T564" s="137"/>
      <c r="U564" s="138"/>
      <c r="V564" s="135"/>
      <c r="W564" s="135"/>
      <c r="X564" s="137"/>
      <c r="Y564" s="38"/>
      <c r="Z564" s="36"/>
      <c r="AA564" s="36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  <c r="AR564" s="137"/>
      <c r="AS564" s="25"/>
      <c r="AT564" s="25"/>
      <c r="AU564" s="25"/>
      <c r="AV564" s="25"/>
      <c r="AW564" s="25"/>
      <c r="AX564" s="25"/>
      <c r="AY564" s="25"/>
      <c r="AZ564" s="25"/>
      <c r="BA564" s="25"/>
      <c r="BB564" s="25"/>
      <c r="BC564" s="25"/>
      <c r="BD564" s="25"/>
      <c r="BE564" s="25"/>
      <c r="BF564" s="25"/>
      <c r="BG564" s="25"/>
      <c r="BH564" s="25"/>
      <c r="BI564" s="25"/>
      <c r="BJ564" s="25"/>
      <c r="BK564" s="25"/>
      <c r="BL564" s="25"/>
      <c r="BM564" s="25"/>
      <c r="BN564" s="25"/>
      <c r="BO564" s="25"/>
      <c r="BP564" s="25"/>
      <c r="BQ564" s="25"/>
      <c r="BR564" s="25"/>
      <c r="BS564" s="25"/>
      <c r="BT564" s="25"/>
      <c r="BU564" s="25"/>
      <c r="BV564" s="25"/>
      <c r="BW564" s="25"/>
      <c r="BX564" s="25"/>
      <c r="BY564" s="25"/>
      <c r="BZ564" s="25"/>
      <c r="CA564" s="25"/>
      <c r="CB564" s="15"/>
    </row>
    <row r="565">
      <c r="A565" s="18"/>
      <c r="B565" s="15"/>
      <c r="C565" s="15"/>
      <c r="D565" s="15"/>
      <c r="E565" s="30"/>
      <c r="F565" s="15"/>
      <c r="G565" s="15"/>
      <c r="H565" s="15"/>
      <c r="I565" s="15"/>
      <c r="J565" s="136"/>
      <c r="K565" s="32"/>
      <c r="L565" s="27"/>
      <c r="M565" s="27"/>
      <c r="N565" s="30"/>
      <c r="O565" s="17"/>
      <c r="P565" s="17"/>
      <c r="Q565" s="27"/>
      <c r="R565" s="28"/>
      <c r="S565" s="28"/>
      <c r="T565" s="137"/>
      <c r="U565" s="138"/>
      <c r="V565" s="135"/>
      <c r="W565" s="135"/>
      <c r="X565" s="137"/>
      <c r="Y565" s="38"/>
      <c r="Z565" s="36"/>
      <c r="AA565" s="36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  <c r="AR565" s="137"/>
      <c r="AS565" s="25"/>
      <c r="AT565" s="25"/>
      <c r="AU565" s="25"/>
      <c r="AV565" s="25"/>
      <c r="AW565" s="25"/>
      <c r="AX565" s="25"/>
      <c r="AY565" s="25"/>
      <c r="AZ565" s="25"/>
      <c r="BA565" s="25"/>
      <c r="BB565" s="25"/>
      <c r="BC565" s="25"/>
      <c r="BD565" s="25"/>
      <c r="BE565" s="25"/>
      <c r="BF565" s="25"/>
      <c r="BG565" s="25"/>
      <c r="BH565" s="25"/>
      <c r="BI565" s="25"/>
      <c r="BJ565" s="25"/>
      <c r="BK565" s="25"/>
      <c r="BL565" s="25"/>
      <c r="BM565" s="25"/>
      <c r="BN565" s="25"/>
      <c r="BO565" s="25"/>
      <c r="BP565" s="25"/>
      <c r="BQ565" s="25"/>
      <c r="BR565" s="25"/>
      <c r="BS565" s="25"/>
      <c r="BT565" s="25"/>
      <c r="BU565" s="25"/>
      <c r="BV565" s="25"/>
      <c r="BW565" s="25"/>
      <c r="BX565" s="25"/>
      <c r="BY565" s="25"/>
      <c r="BZ565" s="25"/>
      <c r="CA565" s="25"/>
      <c r="CB565" s="15"/>
    </row>
    <row r="566">
      <c r="A566" s="18"/>
      <c r="B566" s="15"/>
      <c r="C566" s="15"/>
      <c r="D566" s="15"/>
      <c r="E566" s="30"/>
      <c r="F566" s="15"/>
      <c r="G566" s="15"/>
      <c r="H566" s="15"/>
      <c r="I566" s="15"/>
      <c r="J566" s="136"/>
      <c r="K566" s="32"/>
      <c r="L566" s="27"/>
      <c r="M566" s="27"/>
      <c r="N566" s="30"/>
      <c r="O566" s="17"/>
      <c r="P566" s="17"/>
      <c r="Q566" s="27"/>
      <c r="R566" s="28"/>
      <c r="S566" s="28"/>
      <c r="T566" s="137"/>
      <c r="U566" s="138"/>
      <c r="V566" s="135"/>
      <c r="W566" s="135"/>
      <c r="X566" s="137"/>
      <c r="Y566" s="38"/>
      <c r="Z566" s="36"/>
      <c r="AA566" s="36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137"/>
      <c r="AS566" s="25"/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  <c r="BE566" s="25"/>
      <c r="BF566" s="25"/>
      <c r="BG566" s="25"/>
      <c r="BH566" s="25"/>
      <c r="BI566" s="25"/>
      <c r="BJ566" s="25"/>
      <c r="BK566" s="25"/>
      <c r="BL566" s="25"/>
      <c r="BM566" s="25"/>
      <c r="BN566" s="25"/>
      <c r="BO566" s="25"/>
      <c r="BP566" s="25"/>
      <c r="BQ566" s="25"/>
      <c r="BR566" s="25"/>
      <c r="BS566" s="25"/>
      <c r="BT566" s="25"/>
      <c r="BU566" s="25"/>
      <c r="BV566" s="25"/>
      <c r="BW566" s="25"/>
      <c r="BX566" s="25"/>
      <c r="BY566" s="25"/>
      <c r="BZ566" s="25"/>
      <c r="CA566" s="25"/>
      <c r="CB566" s="15"/>
    </row>
    <row r="567">
      <c r="A567" s="18"/>
      <c r="B567" s="15"/>
      <c r="C567" s="15"/>
      <c r="D567" s="15"/>
      <c r="E567" s="30"/>
      <c r="F567" s="15"/>
      <c r="G567" s="15"/>
      <c r="H567" s="15"/>
      <c r="I567" s="15"/>
      <c r="J567" s="136"/>
      <c r="K567" s="32"/>
      <c r="L567" s="27"/>
      <c r="M567" s="27"/>
      <c r="N567" s="30"/>
      <c r="O567" s="17"/>
      <c r="P567" s="17"/>
      <c r="Q567" s="27"/>
      <c r="R567" s="28"/>
      <c r="S567" s="28"/>
      <c r="T567" s="137"/>
      <c r="U567" s="138"/>
      <c r="V567" s="135"/>
      <c r="W567" s="135"/>
      <c r="X567" s="137"/>
      <c r="Y567" s="38"/>
      <c r="Z567" s="36"/>
      <c r="AA567" s="36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  <c r="AR567" s="137"/>
      <c r="AS567" s="25"/>
      <c r="AT567" s="25"/>
      <c r="AU567" s="25"/>
      <c r="AV567" s="25"/>
      <c r="AW567" s="25"/>
      <c r="AX567" s="25"/>
      <c r="AY567" s="25"/>
      <c r="AZ567" s="25"/>
      <c r="BA567" s="25"/>
      <c r="BB567" s="25"/>
      <c r="BC567" s="25"/>
      <c r="BD567" s="25"/>
      <c r="BE567" s="25"/>
      <c r="BF567" s="25"/>
      <c r="BG567" s="25"/>
      <c r="BH567" s="25"/>
      <c r="BI567" s="25"/>
      <c r="BJ567" s="25"/>
      <c r="BK567" s="25"/>
      <c r="BL567" s="25"/>
      <c r="BM567" s="25"/>
      <c r="BN567" s="25"/>
      <c r="BO567" s="25"/>
      <c r="BP567" s="25"/>
      <c r="BQ567" s="25"/>
      <c r="BR567" s="25"/>
      <c r="BS567" s="25"/>
      <c r="BT567" s="25"/>
      <c r="BU567" s="25"/>
      <c r="BV567" s="25"/>
      <c r="BW567" s="25"/>
      <c r="BX567" s="25"/>
      <c r="BY567" s="25"/>
      <c r="BZ567" s="25"/>
      <c r="CA567" s="25"/>
      <c r="CB567" s="15"/>
    </row>
    <row r="568">
      <c r="A568" s="18"/>
      <c r="B568" s="15"/>
      <c r="C568" s="15"/>
      <c r="D568" s="15"/>
      <c r="E568" s="30"/>
      <c r="F568" s="15"/>
      <c r="G568" s="15"/>
      <c r="H568" s="15"/>
      <c r="I568" s="15"/>
      <c r="J568" s="136"/>
      <c r="K568" s="32"/>
      <c r="L568" s="27"/>
      <c r="M568" s="27"/>
      <c r="N568" s="30"/>
      <c r="O568" s="17"/>
      <c r="P568" s="17"/>
      <c r="Q568" s="27"/>
      <c r="R568" s="28"/>
      <c r="S568" s="28"/>
      <c r="T568" s="137"/>
      <c r="U568" s="138"/>
      <c r="V568" s="135"/>
      <c r="W568" s="135"/>
      <c r="X568" s="137"/>
      <c r="Y568" s="38"/>
      <c r="Z568" s="36"/>
      <c r="AA568" s="36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  <c r="AR568" s="137"/>
      <c r="AS568" s="25"/>
      <c r="AT568" s="25"/>
      <c r="AU568" s="25"/>
      <c r="AV568" s="25"/>
      <c r="AW568" s="25"/>
      <c r="AX568" s="25"/>
      <c r="AY568" s="25"/>
      <c r="AZ568" s="25"/>
      <c r="BA568" s="25"/>
      <c r="BB568" s="25"/>
      <c r="BC568" s="25"/>
      <c r="BD568" s="25"/>
      <c r="BE568" s="25"/>
      <c r="BF568" s="25"/>
      <c r="BG568" s="25"/>
      <c r="BH568" s="25"/>
      <c r="BI568" s="25"/>
      <c r="BJ568" s="25"/>
      <c r="BK568" s="25"/>
      <c r="BL568" s="25"/>
      <c r="BM568" s="25"/>
      <c r="BN568" s="25"/>
      <c r="BO568" s="25"/>
      <c r="BP568" s="25"/>
      <c r="BQ568" s="25"/>
      <c r="BR568" s="25"/>
      <c r="BS568" s="25"/>
      <c r="BT568" s="25"/>
      <c r="BU568" s="25"/>
      <c r="BV568" s="25"/>
      <c r="BW568" s="25"/>
      <c r="BX568" s="25"/>
      <c r="BY568" s="25"/>
      <c r="BZ568" s="25"/>
      <c r="CA568" s="25"/>
      <c r="CB568" s="15"/>
    </row>
    <row r="569">
      <c r="A569" s="18"/>
      <c r="B569" s="15"/>
      <c r="C569" s="15"/>
      <c r="D569" s="15"/>
      <c r="E569" s="30"/>
      <c r="F569" s="15"/>
      <c r="G569" s="15"/>
      <c r="H569" s="15"/>
      <c r="I569" s="15"/>
      <c r="J569" s="136"/>
      <c r="K569" s="32"/>
      <c r="L569" s="27"/>
      <c r="M569" s="27"/>
      <c r="N569" s="30"/>
      <c r="O569" s="17"/>
      <c r="P569" s="17"/>
      <c r="Q569" s="27"/>
      <c r="R569" s="28"/>
      <c r="S569" s="28"/>
      <c r="T569" s="137"/>
      <c r="U569" s="138"/>
      <c r="V569" s="135"/>
      <c r="W569" s="135"/>
      <c r="X569" s="137"/>
      <c r="Y569" s="38"/>
      <c r="Z569" s="36"/>
      <c r="AA569" s="36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137"/>
      <c r="AS569" s="25"/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  <c r="BE569" s="25"/>
      <c r="BF569" s="25"/>
      <c r="BG569" s="25"/>
      <c r="BH569" s="25"/>
      <c r="BI569" s="25"/>
      <c r="BJ569" s="25"/>
      <c r="BK569" s="25"/>
      <c r="BL569" s="25"/>
      <c r="BM569" s="25"/>
      <c r="BN569" s="25"/>
      <c r="BO569" s="25"/>
      <c r="BP569" s="25"/>
      <c r="BQ569" s="25"/>
      <c r="BR569" s="25"/>
      <c r="BS569" s="25"/>
      <c r="BT569" s="25"/>
      <c r="BU569" s="25"/>
      <c r="BV569" s="25"/>
      <c r="BW569" s="25"/>
      <c r="BX569" s="25"/>
      <c r="BY569" s="25"/>
      <c r="BZ569" s="25"/>
      <c r="CA569" s="25"/>
      <c r="CB569" s="15"/>
    </row>
    <row r="570">
      <c r="A570" s="18"/>
      <c r="B570" s="15"/>
      <c r="C570" s="15"/>
      <c r="D570" s="15"/>
      <c r="E570" s="30"/>
      <c r="F570" s="15"/>
      <c r="G570" s="15"/>
      <c r="H570" s="15"/>
      <c r="I570" s="15"/>
      <c r="J570" s="136"/>
      <c r="K570" s="32"/>
      <c r="L570" s="27"/>
      <c r="M570" s="27"/>
      <c r="N570" s="30"/>
      <c r="O570" s="17"/>
      <c r="P570" s="17"/>
      <c r="Q570" s="27"/>
      <c r="R570" s="28"/>
      <c r="S570" s="28"/>
      <c r="T570" s="137"/>
      <c r="U570" s="138"/>
      <c r="V570" s="135"/>
      <c r="W570" s="135"/>
      <c r="X570" s="137"/>
      <c r="Y570" s="38"/>
      <c r="Z570" s="36"/>
      <c r="AA570" s="36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  <c r="AR570" s="137"/>
      <c r="AS570" s="25"/>
      <c r="AT570" s="25"/>
      <c r="AU570" s="25"/>
      <c r="AV570" s="25"/>
      <c r="AW570" s="25"/>
      <c r="AX570" s="25"/>
      <c r="AY570" s="25"/>
      <c r="AZ570" s="25"/>
      <c r="BA570" s="25"/>
      <c r="BB570" s="25"/>
      <c r="BC570" s="25"/>
      <c r="BD570" s="25"/>
      <c r="BE570" s="25"/>
      <c r="BF570" s="25"/>
      <c r="BG570" s="25"/>
      <c r="BH570" s="25"/>
      <c r="BI570" s="25"/>
      <c r="BJ570" s="25"/>
      <c r="BK570" s="25"/>
      <c r="BL570" s="25"/>
      <c r="BM570" s="25"/>
      <c r="BN570" s="25"/>
      <c r="BO570" s="25"/>
      <c r="BP570" s="25"/>
      <c r="BQ570" s="25"/>
      <c r="BR570" s="25"/>
      <c r="BS570" s="25"/>
      <c r="BT570" s="25"/>
      <c r="BU570" s="25"/>
      <c r="BV570" s="25"/>
      <c r="BW570" s="25"/>
      <c r="BX570" s="25"/>
      <c r="BY570" s="25"/>
      <c r="BZ570" s="25"/>
      <c r="CA570" s="25"/>
      <c r="CB570" s="15"/>
    </row>
    <row r="571">
      <c r="A571" s="18"/>
      <c r="B571" s="15"/>
      <c r="C571" s="15"/>
      <c r="D571" s="15"/>
      <c r="E571" s="30"/>
      <c r="F571" s="15"/>
      <c r="G571" s="15"/>
      <c r="H571" s="15"/>
      <c r="I571" s="15"/>
      <c r="J571" s="136"/>
      <c r="K571" s="32"/>
      <c r="L571" s="27"/>
      <c r="M571" s="27"/>
      <c r="N571" s="30"/>
      <c r="O571" s="17"/>
      <c r="P571" s="17"/>
      <c r="Q571" s="27"/>
      <c r="R571" s="28"/>
      <c r="S571" s="28"/>
      <c r="T571" s="137"/>
      <c r="U571" s="138"/>
      <c r="V571" s="135"/>
      <c r="W571" s="135"/>
      <c r="X571" s="137"/>
      <c r="Y571" s="38"/>
      <c r="Z571" s="36"/>
      <c r="AA571" s="36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  <c r="AR571" s="137"/>
      <c r="AS571" s="25"/>
      <c r="AT571" s="25"/>
      <c r="AU571" s="25"/>
      <c r="AV571" s="25"/>
      <c r="AW571" s="25"/>
      <c r="AX571" s="25"/>
      <c r="AY571" s="25"/>
      <c r="AZ571" s="25"/>
      <c r="BA571" s="25"/>
      <c r="BB571" s="25"/>
      <c r="BC571" s="25"/>
      <c r="BD571" s="25"/>
      <c r="BE571" s="25"/>
      <c r="BF571" s="25"/>
      <c r="BG571" s="25"/>
      <c r="BH571" s="25"/>
      <c r="BI571" s="25"/>
      <c r="BJ571" s="25"/>
      <c r="BK571" s="25"/>
      <c r="BL571" s="25"/>
      <c r="BM571" s="25"/>
      <c r="BN571" s="25"/>
      <c r="BO571" s="25"/>
      <c r="BP571" s="25"/>
      <c r="BQ571" s="25"/>
      <c r="BR571" s="25"/>
      <c r="BS571" s="25"/>
      <c r="BT571" s="25"/>
      <c r="BU571" s="25"/>
      <c r="BV571" s="25"/>
      <c r="BW571" s="25"/>
      <c r="BX571" s="25"/>
      <c r="BY571" s="25"/>
      <c r="BZ571" s="25"/>
      <c r="CA571" s="25"/>
      <c r="CB571" s="15"/>
    </row>
    <row r="572">
      <c r="A572" s="18"/>
      <c r="B572" s="15"/>
      <c r="C572" s="15"/>
      <c r="D572" s="15"/>
      <c r="E572" s="30"/>
      <c r="F572" s="15"/>
      <c r="G572" s="15"/>
      <c r="H572" s="15"/>
      <c r="I572" s="15"/>
      <c r="J572" s="136"/>
      <c r="K572" s="32"/>
      <c r="L572" s="27"/>
      <c r="M572" s="27"/>
      <c r="N572" s="30"/>
      <c r="O572" s="17"/>
      <c r="P572" s="17"/>
      <c r="Q572" s="27"/>
      <c r="R572" s="28"/>
      <c r="S572" s="28"/>
      <c r="T572" s="137"/>
      <c r="U572" s="138"/>
      <c r="V572" s="135"/>
      <c r="W572" s="135"/>
      <c r="X572" s="137"/>
      <c r="Y572" s="38"/>
      <c r="Z572" s="36"/>
      <c r="AA572" s="36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  <c r="AR572" s="137"/>
      <c r="AS572" s="25"/>
      <c r="AT572" s="25"/>
      <c r="AU572" s="25"/>
      <c r="AV572" s="25"/>
      <c r="AW572" s="25"/>
      <c r="AX572" s="25"/>
      <c r="AY572" s="25"/>
      <c r="AZ572" s="25"/>
      <c r="BA572" s="25"/>
      <c r="BB572" s="25"/>
      <c r="BC572" s="25"/>
      <c r="BD572" s="25"/>
      <c r="BE572" s="25"/>
      <c r="BF572" s="25"/>
      <c r="BG572" s="25"/>
      <c r="BH572" s="25"/>
      <c r="BI572" s="25"/>
      <c r="BJ572" s="25"/>
      <c r="BK572" s="25"/>
      <c r="BL572" s="25"/>
      <c r="BM572" s="25"/>
      <c r="BN572" s="25"/>
      <c r="BO572" s="25"/>
      <c r="BP572" s="25"/>
      <c r="BQ572" s="25"/>
      <c r="BR572" s="25"/>
      <c r="BS572" s="25"/>
      <c r="BT572" s="25"/>
      <c r="BU572" s="25"/>
      <c r="BV572" s="25"/>
      <c r="BW572" s="25"/>
      <c r="BX572" s="25"/>
      <c r="BY572" s="25"/>
      <c r="BZ572" s="25"/>
      <c r="CA572" s="25"/>
      <c r="CB572" s="15"/>
    </row>
    <row r="573">
      <c r="A573" s="18"/>
      <c r="B573" s="15"/>
      <c r="C573" s="15"/>
      <c r="D573" s="15"/>
      <c r="E573" s="30"/>
      <c r="F573" s="15"/>
      <c r="G573" s="15"/>
      <c r="H573" s="15"/>
      <c r="I573" s="15"/>
      <c r="J573" s="136"/>
      <c r="K573" s="32"/>
      <c r="L573" s="27"/>
      <c r="M573" s="27"/>
      <c r="N573" s="30"/>
      <c r="O573" s="17"/>
      <c r="P573" s="17"/>
      <c r="Q573" s="27"/>
      <c r="R573" s="28"/>
      <c r="S573" s="28"/>
      <c r="T573" s="137"/>
      <c r="U573" s="138"/>
      <c r="V573" s="135"/>
      <c r="W573" s="135"/>
      <c r="X573" s="137"/>
      <c r="Y573" s="38"/>
      <c r="Z573" s="36"/>
      <c r="AA573" s="36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  <c r="AR573" s="137"/>
      <c r="AS573" s="25"/>
      <c r="AT573" s="25"/>
      <c r="AU573" s="25"/>
      <c r="AV573" s="25"/>
      <c r="AW573" s="25"/>
      <c r="AX573" s="25"/>
      <c r="AY573" s="25"/>
      <c r="AZ573" s="25"/>
      <c r="BA573" s="25"/>
      <c r="BB573" s="25"/>
      <c r="BC573" s="25"/>
      <c r="BD573" s="25"/>
      <c r="BE573" s="25"/>
      <c r="BF573" s="25"/>
      <c r="BG573" s="25"/>
      <c r="BH573" s="25"/>
      <c r="BI573" s="25"/>
      <c r="BJ573" s="25"/>
      <c r="BK573" s="25"/>
      <c r="BL573" s="25"/>
      <c r="BM573" s="25"/>
      <c r="BN573" s="25"/>
      <c r="BO573" s="25"/>
      <c r="BP573" s="25"/>
      <c r="BQ573" s="25"/>
      <c r="BR573" s="25"/>
      <c r="BS573" s="25"/>
      <c r="BT573" s="25"/>
      <c r="BU573" s="25"/>
      <c r="BV573" s="25"/>
      <c r="BW573" s="25"/>
      <c r="BX573" s="25"/>
      <c r="BY573" s="25"/>
      <c r="BZ573" s="25"/>
      <c r="CA573" s="25"/>
      <c r="CB573" s="15"/>
    </row>
    <row r="574">
      <c r="A574" s="18"/>
      <c r="B574" s="15"/>
      <c r="C574" s="15"/>
      <c r="D574" s="15"/>
      <c r="E574" s="30"/>
      <c r="F574" s="15"/>
      <c r="G574" s="15"/>
      <c r="H574" s="15"/>
      <c r="I574" s="15"/>
      <c r="J574" s="136"/>
      <c r="K574" s="32"/>
      <c r="L574" s="27"/>
      <c r="M574" s="27"/>
      <c r="N574" s="30"/>
      <c r="O574" s="17"/>
      <c r="P574" s="17"/>
      <c r="Q574" s="27"/>
      <c r="R574" s="28"/>
      <c r="S574" s="28"/>
      <c r="T574" s="137"/>
      <c r="U574" s="138"/>
      <c r="V574" s="135"/>
      <c r="W574" s="135"/>
      <c r="X574" s="137"/>
      <c r="Y574" s="38"/>
      <c r="Z574" s="36"/>
      <c r="AA574" s="36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  <c r="AR574" s="137"/>
      <c r="AS574" s="25"/>
      <c r="AT574" s="25"/>
      <c r="AU574" s="25"/>
      <c r="AV574" s="25"/>
      <c r="AW574" s="25"/>
      <c r="AX574" s="25"/>
      <c r="AY574" s="25"/>
      <c r="AZ574" s="25"/>
      <c r="BA574" s="25"/>
      <c r="BB574" s="25"/>
      <c r="BC574" s="25"/>
      <c r="BD574" s="25"/>
      <c r="BE574" s="25"/>
      <c r="BF574" s="25"/>
      <c r="BG574" s="25"/>
      <c r="BH574" s="25"/>
      <c r="BI574" s="25"/>
      <c r="BJ574" s="25"/>
      <c r="BK574" s="25"/>
      <c r="BL574" s="25"/>
      <c r="BM574" s="25"/>
      <c r="BN574" s="25"/>
      <c r="BO574" s="25"/>
      <c r="BP574" s="25"/>
      <c r="BQ574" s="25"/>
      <c r="BR574" s="25"/>
      <c r="BS574" s="25"/>
      <c r="BT574" s="25"/>
      <c r="BU574" s="25"/>
      <c r="BV574" s="25"/>
      <c r="BW574" s="25"/>
      <c r="BX574" s="25"/>
      <c r="BY574" s="25"/>
      <c r="BZ574" s="25"/>
      <c r="CA574" s="25"/>
      <c r="CB574" s="15"/>
    </row>
    <row r="575">
      <c r="A575" s="18"/>
      <c r="B575" s="15"/>
      <c r="C575" s="15"/>
      <c r="D575" s="15"/>
      <c r="E575" s="30"/>
      <c r="F575" s="15"/>
      <c r="G575" s="15"/>
      <c r="H575" s="15"/>
      <c r="I575" s="15"/>
      <c r="J575" s="136"/>
      <c r="K575" s="32"/>
      <c r="L575" s="27"/>
      <c r="M575" s="27"/>
      <c r="N575" s="30"/>
      <c r="O575" s="17"/>
      <c r="P575" s="17"/>
      <c r="Q575" s="27"/>
      <c r="R575" s="28"/>
      <c r="S575" s="28"/>
      <c r="T575" s="137"/>
      <c r="U575" s="138"/>
      <c r="V575" s="135"/>
      <c r="W575" s="135"/>
      <c r="X575" s="137"/>
      <c r="Y575" s="38"/>
      <c r="Z575" s="36"/>
      <c r="AA575" s="36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  <c r="AR575" s="137"/>
      <c r="AS575" s="25"/>
      <c r="AT575" s="25"/>
      <c r="AU575" s="25"/>
      <c r="AV575" s="25"/>
      <c r="AW575" s="25"/>
      <c r="AX575" s="25"/>
      <c r="AY575" s="25"/>
      <c r="AZ575" s="25"/>
      <c r="BA575" s="25"/>
      <c r="BB575" s="25"/>
      <c r="BC575" s="25"/>
      <c r="BD575" s="25"/>
      <c r="BE575" s="25"/>
      <c r="BF575" s="25"/>
      <c r="BG575" s="25"/>
      <c r="BH575" s="25"/>
      <c r="BI575" s="25"/>
      <c r="BJ575" s="25"/>
      <c r="BK575" s="25"/>
      <c r="BL575" s="25"/>
      <c r="BM575" s="25"/>
      <c r="BN575" s="25"/>
      <c r="BO575" s="25"/>
      <c r="BP575" s="25"/>
      <c r="BQ575" s="25"/>
      <c r="BR575" s="25"/>
      <c r="BS575" s="25"/>
      <c r="BT575" s="25"/>
      <c r="BU575" s="25"/>
      <c r="BV575" s="25"/>
      <c r="BW575" s="25"/>
      <c r="BX575" s="25"/>
      <c r="BY575" s="25"/>
      <c r="BZ575" s="25"/>
      <c r="CA575" s="25"/>
      <c r="CB575" s="15"/>
    </row>
    <row r="576">
      <c r="A576" s="18"/>
      <c r="B576" s="15"/>
      <c r="C576" s="15"/>
      <c r="D576" s="15"/>
      <c r="E576" s="30"/>
      <c r="F576" s="15"/>
      <c r="G576" s="15"/>
      <c r="H576" s="15"/>
      <c r="I576" s="15"/>
      <c r="J576" s="136"/>
      <c r="K576" s="32"/>
      <c r="L576" s="27"/>
      <c r="M576" s="27"/>
      <c r="N576" s="30"/>
      <c r="O576" s="17"/>
      <c r="P576" s="17"/>
      <c r="Q576" s="27"/>
      <c r="R576" s="28"/>
      <c r="S576" s="28"/>
      <c r="T576" s="137"/>
      <c r="U576" s="138"/>
      <c r="V576" s="135"/>
      <c r="W576" s="135"/>
      <c r="X576" s="137"/>
      <c r="Y576" s="38"/>
      <c r="Z576" s="36"/>
      <c r="AA576" s="36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  <c r="AR576" s="137"/>
      <c r="AS576" s="25"/>
      <c r="AT576" s="25"/>
      <c r="AU576" s="25"/>
      <c r="AV576" s="25"/>
      <c r="AW576" s="25"/>
      <c r="AX576" s="25"/>
      <c r="AY576" s="25"/>
      <c r="AZ576" s="25"/>
      <c r="BA576" s="25"/>
      <c r="BB576" s="25"/>
      <c r="BC576" s="25"/>
      <c r="BD576" s="25"/>
      <c r="BE576" s="25"/>
      <c r="BF576" s="25"/>
      <c r="BG576" s="25"/>
      <c r="BH576" s="25"/>
      <c r="BI576" s="25"/>
      <c r="BJ576" s="25"/>
      <c r="BK576" s="25"/>
      <c r="BL576" s="25"/>
      <c r="BM576" s="25"/>
      <c r="BN576" s="25"/>
      <c r="BO576" s="25"/>
      <c r="BP576" s="25"/>
      <c r="BQ576" s="25"/>
      <c r="BR576" s="25"/>
      <c r="BS576" s="25"/>
      <c r="BT576" s="25"/>
      <c r="BU576" s="25"/>
      <c r="BV576" s="25"/>
      <c r="BW576" s="25"/>
      <c r="BX576" s="25"/>
      <c r="BY576" s="25"/>
      <c r="BZ576" s="25"/>
      <c r="CA576" s="25"/>
      <c r="CB576" s="15"/>
    </row>
    <row r="577">
      <c r="A577" s="18"/>
      <c r="B577" s="15"/>
      <c r="C577" s="15"/>
      <c r="D577" s="15"/>
      <c r="E577" s="30"/>
      <c r="F577" s="15"/>
      <c r="G577" s="15"/>
      <c r="H577" s="15"/>
      <c r="I577" s="15"/>
      <c r="J577" s="136"/>
      <c r="K577" s="32"/>
      <c r="L577" s="27"/>
      <c r="M577" s="27"/>
      <c r="N577" s="30"/>
      <c r="O577" s="17"/>
      <c r="P577" s="17"/>
      <c r="Q577" s="27"/>
      <c r="R577" s="28"/>
      <c r="S577" s="28"/>
      <c r="T577" s="137"/>
      <c r="U577" s="138"/>
      <c r="V577" s="135"/>
      <c r="W577" s="135"/>
      <c r="X577" s="137"/>
      <c r="Y577" s="38"/>
      <c r="Z577" s="36"/>
      <c r="AA577" s="36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  <c r="AR577" s="137"/>
      <c r="AS577" s="25"/>
      <c r="AT577" s="25"/>
      <c r="AU577" s="25"/>
      <c r="AV577" s="25"/>
      <c r="AW577" s="25"/>
      <c r="AX577" s="25"/>
      <c r="AY577" s="25"/>
      <c r="AZ577" s="25"/>
      <c r="BA577" s="25"/>
      <c r="BB577" s="25"/>
      <c r="BC577" s="25"/>
      <c r="BD577" s="25"/>
      <c r="BE577" s="25"/>
      <c r="BF577" s="25"/>
      <c r="BG577" s="25"/>
      <c r="BH577" s="25"/>
      <c r="BI577" s="25"/>
      <c r="BJ577" s="25"/>
      <c r="BK577" s="25"/>
      <c r="BL577" s="25"/>
      <c r="BM577" s="25"/>
      <c r="BN577" s="25"/>
      <c r="BO577" s="25"/>
      <c r="BP577" s="25"/>
      <c r="BQ577" s="25"/>
      <c r="BR577" s="25"/>
      <c r="BS577" s="25"/>
      <c r="BT577" s="25"/>
      <c r="BU577" s="25"/>
      <c r="BV577" s="25"/>
      <c r="BW577" s="25"/>
      <c r="BX577" s="25"/>
      <c r="BY577" s="25"/>
      <c r="BZ577" s="25"/>
      <c r="CA577" s="25"/>
      <c r="CB577" s="15"/>
    </row>
    <row r="578">
      <c r="A578" s="18"/>
      <c r="B578" s="15"/>
      <c r="C578" s="15"/>
      <c r="D578" s="15"/>
      <c r="E578" s="30"/>
      <c r="F578" s="15"/>
      <c r="G578" s="15"/>
      <c r="H578" s="15"/>
      <c r="I578" s="15"/>
      <c r="J578" s="136"/>
      <c r="K578" s="32"/>
      <c r="L578" s="27"/>
      <c r="M578" s="27"/>
      <c r="N578" s="30"/>
      <c r="O578" s="17"/>
      <c r="P578" s="17"/>
      <c r="Q578" s="27"/>
      <c r="R578" s="28"/>
      <c r="S578" s="28"/>
      <c r="T578" s="137"/>
      <c r="U578" s="138"/>
      <c r="V578" s="135"/>
      <c r="W578" s="135"/>
      <c r="X578" s="137"/>
      <c r="Y578" s="38"/>
      <c r="Z578" s="36"/>
      <c r="AA578" s="36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137"/>
      <c r="AS578" s="25"/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  <c r="BE578" s="25"/>
      <c r="BF578" s="25"/>
      <c r="BG578" s="25"/>
      <c r="BH578" s="25"/>
      <c r="BI578" s="25"/>
      <c r="BJ578" s="25"/>
      <c r="BK578" s="25"/>
      <c r="BL578" s="25"/>
      <c r="BM578" s="25"/>
      <c r="BN578" s="25"/>
      <c r="BO578" s="25"/>
      <c r="BP578" s="25"/>
      <c r="BQ578" s="25"/>
      <c r="BR578" s="25"/>
      <c r="BS578" s="25"/>
      <c r="BT578" s="25"/>
      <c r="BU578" s="25"/>
      <c r="BV578" s="25"/>
      <c r="BW578" s="25"/>
      <c r="BX578" s="25"/>
      <c r="BY578" s="25"/>
      <c r="BZ578" s="25"/>
      <c r="CA578" s="25"/>
      <c r="CB578" s="15"/>
    </row>
    <row r="579">
      <c r="A579" s="18"/>
      <c r="B579" s="15"/>
      <c r="C579" s="15"/>
      <c r="D579" s="15"/>
      <c r="E579" s="30"/>
      <c r="F579" s="15"/>
      <c r="G579" s="15"/>
      <c r="H579" s="15"/>
      <c r="I579" s="15"/>
      <c r="J579" s="136"/>
      <c r="K579" s="32"/>
      <c r="L579" s="27"/>
      <c r="M579" s="27"/>
      <c r="N579" s="30"/>
      <c r="O579" s="17"/>
      <c r="P579" s="17"/>
      <c r="Q579" s="27"/>
      <c r="R579" s="28"/>
      <c r="S579" s="28"/>
      <c r="T579" s="137"/>
      <c r="U579" s="138"/>
      <c r="V579" s="135"/>
      <c r="W579" s="135"/>
      <c r="X579" s="137"/>
      <c r="Y579" s="38"/>
      <c r="Z579" s="36"/>
      <c r="AA579" s="36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  <c r="AR579" s="137"/>
      <c r="AS579" s="25"/>
      <c r="AT579" s="25"/>
      <c r="AU579" s="25"/>
      <c r="AV579" s="25"/>
      <c r="AW579" s="25"/>
      <c r="AX579" s="25"/>
      <c r="AY579" s="25"/>
      <c r="AZ579" s="25"/>
      <c r="BA579" s="25"/>
      <c r="BB579" s="25"/>
      <c r="BC579" s="25"/>
      <c r="BD579" s="25"/>
      <c r="BE579" s="25"/>
      <c r="BF579" s="25"/>
      <c r="BG579" s="25"/>
      <c r="BH579" s="25"/>
      <c r="BI579" s="25"/>
      <c r="BJ579" s="25"/>
      <c r="BK579" s="25"/>
      <c r="BL579" s="25"/>
      <c r="BM579" s="25"/>
      <c r="BN579" s="25"/>
      <c r="BO579" s="25"/>
      <c r="BP579" s="25"/>
      <c r="BQ579" s="25"/>
      <c r="BR579" s="25"/>
      <c r="BS579" s="25"/>
      <c r="BT579" s="25"/>
      <c r="BU579" s="25"/>
      <c r="BV579" s="25"/>
      <c r="BW579" s="25"/>
      <c r="BX579" s="25"/>
      <c r="BY579" s="25"/>
      <c r="BZ579" s="25"/>
      <c r="CA579" s="25"/>
      <c r="CB579" s="15"/>
    </row>
    <row r="580">
      <c r="A580" s="18"/>
      <c r="B580" s="15"/>
      <c r="C580" s="15"/>
      <c r="D580" s="15"/>
      <c r="E580" s="30"/>
      <c r="F580" s="15"/>
      <c r="G580" s="15"/>
      <c r="H580" s="15"/>
      <c r="I580" s="15"/>
      <c r="J580" s="136"/>
      <c r="K580" s="32"/>
      <c r="L580" s="27"/>
      <c r="M580" s="27"/>
      <c r="N580" s="30"/>
      <c r="O580" s="17"/>
      <c r="P580" s="17"/>
      <c r="Q580" s="27"/>
      <c r="R580" s="28"/>
      <c r="S580" s="28"/>
      <c r="T580" s="137"/>
      <c r="U580" s="138"/>
      <c r="V580" s="135"/>
      <c r="W580" s="135"/>
      <c r="X580" s="137"/>
      <c r="Y580" s="38"/>
      <c r="Z580" s="36"/>
      <c r="AA580" s="36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  <c r="AR580" s="137"/>
      <c r="AS580" s="25"/>
      <c r="AT580" s="25"/>
      <c r="AU580" s="25"/>
      <c r="AV580" s="25"/>
      <c r="AW580" s="25"/>
      <c r="AX580" s="25"/>
      <c r="AY580" s="25"/>
      <c r="AZ580" s="25"/>
      <c r="BA580" s="25"/>
      <c r="BB580" s="25"/>
      <c r="BC580" s="25"/>
      <c r="BD580" s="25"/>
      <c r="BE580" s="25"/>
      <c r="BF580" s="25"/>
      <c r="BG580" s="25"/>
      <c r="BH580" s="25"/>
      <c r="BI580" s="25"/>
      <c r="BJ580" s="25"/>
      <c r="BK580" s="25"/>
      <c r="BL580" s="25"/>
      <c r="BM580" s="25"/>
      <c r="BN580" s="25"/>
      <c r="BO580" s="25"/>
      <c r="BP580" s="25"/>
      <c r="BQ580" s="25"/>
      <c r="BR580" s="25"/>
      <c r="BS580" s="25"/>
      <c r="BT580" s="25"/>
      <c r="BU580" s="25"/>
      <c r="BV580" s="25"/>
      <c r="BW580" s="25"/>
      <c r="BX580" s="25"/>
      <c r="BY580" s="25"/>
      <c r="BZ580" s="25"/>
      <c r="CA580" s="25"/>
      <c r="CB580" s="15"/>
    </row>
  </sheetData>
  <customSheetViews>
    <customSheetView guid="{8420D9C2-4BAF-41E7-B587-231BB15B0BE3}" filter="1" showAutoFilter="1">
      <autoFilter ref="$A$1:$CB$70">
        <filterColumn colId="14">
          <filters>
            <filter val="23"/>
            <filter val="190"/>
            <filter val="Pirate Base"/>
            <filter val="❌"/>
            <filter val="6,721"/>
            <filter val="1233"/>
            <filter val="911"/>
            <filter val="95"/>
            <filter val="Installation"/>
            <filter val="57"/>
            <filter val="Pirate Installation"/>
            <filter val="16"/>
            <filter val="17"/>
            <filter val="-4"/>
            <filter val="1594"/>
            <filter val="19"/>
            <filter val="380"/>
            <filter val="Apate, Laverna"/>
            <filter val="Contraband"/>
            <filter val="3"/>
            <filter val="8"/>
            <filter val="228"/>
            <filter val="9"/>
            <filter val="1707"/>
            <filter val="61"/>
            <filter val="Orbital"/>
            <filter val="Tier 2: 1"/>
            <filter val="65"/>
          </filters>
        </filterColumn>
        <sortState ref="A1:CB70">
          <sortCondition ref="U1:U70"/>
          <sortCondition descending="1" ref="O1:O70"/>
        </sortState>
      </autoFilter>
    </customSheetView>
    <customSheetView guid="{913F999A-7F3D-4B4E-90C2-23DF0CE7AA43}" filter="1" showAutoFilter="1">
      <autoFilter ref="$A$1:$CB$70">
        <filterColumn colId="18">
          <filters>
            <filter val="Security Station"/>
            <filter val="26"/>
            <filter val="10,082"/>
            <filter val="❌"/>
            <filter val="Security Installation"/>
            <filter val="1458"/>
            <filter val="1774"/>
            <filter val="2309"/>
            <filter val="Tier 3: 1"/>
            <filter val="31"/>
            <filter val="Military"/>
            <filter val="Installation"/>
            <filter val="13"/>
            <filter val="37"/>
            <filter val="19"/>
            <filter val="183"/>
            <filter val="122"/>
            <filter val="243"/>
            <filter val="2"/>
            <filter val="3"/>
            <filter val="8"/>
            <filter val="3645"/>
            <filter val="Dicaeosyne, Poena, Eunomia, Nomos"/>
            <filter val="Orbital"/>
            <filter val="Installation - Relay Station"/>
            <filter val="Tier 2: 1"/>
          </filters>
        </filterColumn>
        <sortState ref="A1:CB70">
          <sortCondition ref="U1:U70"/>
        </sortState>
      </autoFilter>
    </customSheetView>
    <customSheetView guid="{AC41E0BE-7783-4FF5-A7B0-71FAE2C840C1}" filter="1" showAutoFilter="1">
      <autoFilter ref="$A$1:$CB$70">
        <filterColumn colId="13">
          <filters>
            <filter val="46"/>
            <filter val="69"/>
            <filter val="Space Farm"/>
            <filter val="Agricultural Installation"/>
            <filter val="192"/>
            <filter val="❌"/>
            <filter val="6,722"/>
            <filter val="173"/>
            <filter val="230"/>
            <filter val="153"/>
            <filter val="115"/>
            <filter val="1453"/>
            <filter val="92"/>
            <filter val="1912"/>
            <filter val="31"/>
            <filter val="77"/>
            <filter val="12"/>
            <filter val="Installation"/>
            <filter val="17"/>
            <filter val="Agricultural"/>
            <filter val="1071"/>
            <filter val="1"/>
            <filter val="123"/>
            <filter val="5"/>
            <filter val="842"/>
            <filter val="Demeter"/>
            <filter val="8"/>
            <filter val="9"/>
            <filter val="Orbital"/>
            <filter val="Tier 2: 1"/>
          </filters>
        </filterColumn>
        <sortState ref="A1:CB70">
          <sortCondition ref="N1:N70"/>
        </sortState>
      </autoFilter>
    </customSheetView>
    <customSheetView guid="{57324C3C-C9FE-464B-91B3-23AB2EA05766}" filter="1" showAutoFilter="1">
      <autoFilter ref="$A$1:$CB$70">
        <filterColumn colId="8">
          <filters>
            <filter val="25"/>
            <filter val="Outpost"/>
            <filter val="48"/>
            <filter val="M"/>
            <filter val="497"/>
            <filter val="311"/>
            <filter val="1553"/>
            <filter val="515"/>
            <filter val="218"/>
            <filter val="Vesta"/>
            <filter val="4843"/>
            <filter val="50"/>
            <filter val="94"/>
            <filter val="Civilian Outpost"/>
            <filter val="3912"/>
            <filter val="56"/>
            <filter val="13"/>
            <filter val="-1"/>
            <filter val="38"/>
            <filter val="19"/>
            <filter val="0"/>
            <filter val="1"/>
            <filter val="100"/>
            <filter val="18,988"/>
            <filter val="621"/>
            <filter val="5588"/>
            <filter val="Colony"/>
            <filter val="Orbital"/>
          </filters>
        </filterColumn>
      </autoFilter>
    </customSheetView>
    <customSheetView guid="{11E565BC-D6AC-4FA1-891D-2FABF2F9F99E}" filter="1" showAutoFilter="1">
      <autoFilter ref="$A$1:$CB$70">
        <filterColumn colId="0">
          <filters>
            <filter val="Water"/>
            <filter val="Wine"/>
            <filter val="# Trips with 784 cargo space (L)"/>
            <filter val="Power Generators"/>
            <filter val="Liquor"/>
            <filter val="Security"/>
            <filter val="Robotics"/>
            <filter val="Agri-Medicines"/>
            <filter val="Superconductors"/>
            <filter val="Biowaste"/>
            <filter val="H.E. Suits"/>
            <filter val="Titanium"/>
            <filter val="Reactive Armour"/>
            <filter val="Facility Economy"/>
            <filter val="Polymers"/>
            <filter val="Copper"/>
            <filter val="CMM Composite"/>
            <filter val="Structural Regulators"/>
            <filter val="Semiconductors"/>
            <filter val="Required Facility In System"/>
            <filter val="Aluminium"/>
            <filter val="Non-Lethal Weapons"/>
            <filter val="Type (Listed as/under)"/>
            <filter val="Liquid Oxygen"/>
            <filter val="Thermal Cooling Units"/>
            <filter val="Construction Points Cost"/>
            <filter val="Standard of Living"/>
            <filter val="Bioreducing Lichen"/>
            <filter val="Land Enrichment Systems"/>
            <filter val="Category"/>
            <filter val="Crop Harvesters"/>
            <filter val="Facility Layouts"/>
            <filter val="Surface Stabilisers"/>
            <filter val="Geological Equipment"/>
            <filter val="Medical Diagnostic Equipment"/>
            <filter val="Grain"/>
            <filter val="Fruit and Vegetables"/>
            <filter val="Construction Points Reward"/>
            <filter val="Beer"/>
            <filter val="Initial Population Increase"/>
            <filter val="Insulating Membrane"/>
            <filter val="Building Type"/>
            <filter val="Tech Level"/>
            <filter val="Resonating Separators"/>
            <filter val="Battle Weapons"/>
            <filter val="Emergency Power Cells"/>
            <filter val="Survival Equipment"/>
            <filter val="Water Purifiers"/>
            <filter val="Microbial Furnaces"/>
            <filter val="Mineral Extractors"/>
            <filter val="Development Level"/>
            <filter val="Building Fabricators"/>
            <filter val="Pesticides"/>
            <filter val="Evacuation Shelter"/>
            <filter val="Steel"/>
            <filter val="Total amount of Commodities"/>
            <filter val="Pad"/>
            <filter val="Computer Components"/>
            <filter val="# Trips with 400 cargo space (M)"/>
            <filter val="Food Cartridges"/>
            <filter val="Ceramic Composites"/>
            <filter val="Max Population Increase"/>
            <filter val="Micro Controllers"/>
            <filter val="Location"/>
            <filter val="System Economy Influence"/>
            <filter val="Wealth"/>
          </filters>
        </filterColumn>
        <sortState ref="A1:CB70">
          <sortCondition ref="U1:U70"/>
        </sortState>
      </autoFilter>
    </customSheetView>
    <customSheetView guid="{2EACEF06-053F-4D28-B132-B337F98F534E}" filter="1" showAutoFilter="1">
      <autoFilter ref="$A$1:$CB$70">
        <filterColumn colId="0">
          <filters>
            <filter val="Water"/>
            <filter val="Wine"/>
            <filter val="# Trips with 784 cargo space (L)"/>
            <filter val="Power Generators"/>
            <filter val="Liquor"/>
            <filter val="Security"/>
            <filter val="Robotics"/>
            <filter val="Agri-Medicines"/>
            <filter val="Superconductors"/>
            <filter val="Biowaste"/>
            <filter val="H.E. Suits"/>
            <filter val="Titanium"/>
            <filter val="Reactive Armour"/>
            <filter val="Facility Economy"/>
            <filter val="Polymers"/>
            <filter val="Copper"/>
            <filter val="CMM Composite"/>
            <filter val="Structural Regulators"/>
            <filter val="Semiconductors"/>
            <filter val="Required Facility In System"/>
            <filter val="Aluminium"/>
            <filter val="Non-Lethal Weapons"/>
            <filter val="Type (Listed as/under)"/>
            <filter val="Liquid Oxygen"/>
            <filter val="Thermal Cooling Units"/>
            <filter val="Construction Points Cost"/>
            <filter val="Standard of Living"/>
            <filter val="Bioreducing Lichen"/>
            <filter val="Land Enrichment Systems"/>
            <filter val="Category"/>
            <filter val="Crop Harvesters"/>
            <filter val="Facility Layouts"/>
            <filter val="Surface Stabilisers"/>
            <filter val="Geological Equipment"/>
            <filter val="Medical Diagnostic Equipment"/>
            <filter val="Grain"/>
            <filter val="Fruit and Vegetables"/>
            <filter val="Construction Points Reward"/>
            <filter val="Beer"/>
            <filter val="Initial Population Increase"/>
            <filter val="Insulating Membrane"/>
            <filter val="Building Type"/>
            <filter val="Tech Level"/>
            <filter val="Resonating Separators"/>
            <filter val="Battle Weapons"/>
            <filter val="Emergency Power Cells"/>
            <filter val="Survival Equipment"/>
            <filter val="Water Purifiers"/>
            <filter val="Microbial Furnaces"/>
            <filter val="Mineral Extractors"/>
            <filter val="Development Level"/>
            <filter val="Building Fabricators"/>
            <filter val="Pesticides"/>
            <filter val="Evacuation Shelter"/>
            <filter val="Steel"/>
            <filter val="Total amount of Commodities"/>
            <filter val="Pad"/>
            <filter val="Computer Components"/>
            <filter val="# Trips with 400 cargo space (M)"/>
            <filter val="Food Cartridges"/>
            <filter val="Ceramic Composites"/>
            <filter val="Max Population Increase"/>
            <filter val="Micro Controllers"/>
            <filter val="Location"/>
            <filter val="System Economy Influence"/>
            <filter val="Wealth"/>
          </filters>
        </filterColumn>
        <sortState ref="A1:CB70">
          <sortCondition ref="U1:U70"/>
        </sortState>
      </autoFilter>
    </customSheetView>
    <customSheetView guid="{C6D21CF1-1A8B-4EA3-A899-3E4A70BC8379}" filter="1" showAutoFilter="1">
      <autoFilter ref="$A$1:$CB$70">
        <filterColumn colId="16">
          <filters>
            <filter val="88"/>
            <filter val="25"/>
            <filter val="❌"/>
            <filter val="6,721"/>
            <filter val="195"/>
            <filter val="1755"/>
            <filter val="30"/>
            <filter val="98"/>
            <filter val="10"/>
            <filter val="Enodia, Ichnaea"/>
            <filter val="Installation"/>
            <filter val="59"/>
            <filter val="15"/>
            <filter val="Relay Station"/>
            <filter val="17"/>
            <filter val="39"/>
            <filter val="1033"/>
            <filter val="Hightech"/>
            <filter val="❗ Ichnaea is a Comms Installation ❗"/>
            <filter val="780"/>
            <filter val="Relay Installation"/>
            <filter val="1"/>
            <filter val="122"/>
            <filter val="2437"/>
            <filter val="9"/>
            <filter val="Orbital"/>
            <filter val="Tier 2: 1"/>
          </filters>
        </filterColumn>
        <sortState ref="A1:CB70">
          <sortCondition ref="U1:U70"/>
        </sortState>
      </autoFilter>
    </customSheetView>
    <customSheetView guid="{C61EAC32-D0FA-4E27-9F27-81FE013E43DF}" filter="1" showAutoFilter="1">
      <autoFilter ref="$A$1:$CB$70">
        <filterColumn colId="15">
          <filters>
            <filter val="22"/>
            <filter val="Mining Outpost"/>
            <filter val="26"/>
            <filter val="Euthenia, Phorcys"/>
            <filter val="❌"/>
            <filter val="172"/>
            <filter val="6,723"/>
            <filter val="215"/>
            <filter val="Extraction"/>
            <filter val="73"/>
            <filter val="52"/>
            <filter val="Installation"/>
            <filter val="13"/>
            <filter val="-2"/>
            <filter val="17"/>
            <filter val="18"/>
            <filter val="2141"/>
            <filter val="1028"/>
            <filter val="3"/>
            <filter val="129"/>
            <filter val="921"/>
            <filter val="9"/>
            <filter val="60"/>
            <filter val="1628"/>
            <filter val="Industrial Installation"/>
            <filter val="Orbital"/>
            <filter val="86"/>
            <filter val="Tier 2: 1"/>
          </filters>
        </filterColumn>
        <sortState ref="A1:CB70">
          <sortCondition ref="U1:U70"/>
          <sortCondition descending="1" ref="P1:P70"/>
          <sortCondition descending="1" ref="Q1:Q70"/>
        </sortState>
      </autoFilter>
    </customSheetView>
    <customSheetView guid="{D56E1B0F-C77F-4556-9188-BD85FF14C131}" filter="1" showAutoFilter="1">
      <autoFilter ref="$A$1:$CB$70">
        <filterColumn colId="8">
          <filters>
            <filter val="25"/>
            <filter val="Outpost"/>
            <filter val="48"/>
            <filter val="M"/>
            <filter val="497"/>
            <filter val="311"/>
            <filter val="1553"/>
            <filter val="515"/>
            <filter val="218"/>
            <filter val="Vesta"/>
            <filter val="4843"/>
            <filter val="50"/>
            <filter val="94"/>
            <filter val="Civilian Outpost"/>
            <filter val="3912"/>
            <filter val="56"/>
            <filter val="13"/>
            <filter val="-1"/>
            <filter val="38"/>
            <filter val="19"/>
            <filter val="0"/>
            <filter val="1"/>
            <filter val="100"/>
            <filter val="18,988"/>
            <filter val="621"/>
            <filter val="5588"/>
            <filter val="Colony"/>
            <filter val="Orbital"/>
            <filter val="Tier 2: 1"/>
          </filters>
        </filterColumn>
      </autoFilter>
    </customSheetView>
    <customSheetView guid="{E8AA42D5-4099-4A88-B394-0E0DA5340F08}" filter="1" showAutoFilter="1">
      <autoFilter ref="$A$1:$CB$70">
        <filterColumn colId="11">
          <filters>
            <filter val="22"/>
            <filter val="26"/>
            <filter val="Satellite"/>
            <filter val="170"/>
            <filter val="❌"/>
            <filter val="6,721"/>
            <filter val="Satellite Installation"/>
            <filter val="2542"/>
            <filter val="678"/>
            <filter val="Hermes, Angelia, Eirene"/>
            <filter val="34"/>
            <filter val="Installation"/>
            <filter val="❗ Eirene is a Scientific Installation ❗"/>
            <filter val="13"/>
            <filter val="17"/>
            <filter val="1525"/>
            <filter val="1"/>
            <filter val="1322"/>
            <filter val="106"/>
            <filter val="9"/>
            <filter val="60"/>
            <filter val="85"/>
            <filter val="Orbital"/>
            <filter val="Tier 2: 1"/>
          </filters>
        </filterColumn>
        <sortState ref="A1:CB70">
          <sortCondition descending="1" ref="L1:L70"/>
        </sortState>
      </autoFilter>
    </customSheetView>
  </customSheetViews>
  <conditionalFormatting sqref="A8:CB9">
    <cfRule type="cellIs" dxfId="0" priority="1" operator="equal">
      <formula>"Tier 2: 1"</formula>
    </cfRule>
  </conditionalFormatting>
  <conditionalFormatting sqref="A8:CB9">
    <cfRule type="cellIs" dxfId="1" priority="2" operator="equal">
      <formula>"Tier 2: 3"</formula>
    </cfRule>
  </conditionalFormatting>
  <conditionalFormatting sqref="A8:CB9">
    <cfRule type="cellIs" dxfId="2" priority="3" operator="equal">
      <formula>"Tier 3: 1"</formula>
    </cfRule>
  </conditionalFormatting>
  <conditionalFormatting sqref="A8:CB9">
    <cfRule type="cellIs" dxfId="3" priority="4" operator="equal">
      <formula>"Tier 3: 2"</formula>
    </cfRule>
  </conditionalFormatting>
  <conditionalFormatting sqref="A8:CB9">
    <cfRule type="cellIs" dxfId="4" priority="5" operator="equal">
      <formula>"Tier 3: 6"</formula>
    </cfRule>
  </conditionalFormatting>
  <conditionalFormatting sqref="A22:CB22">
    <cfRule type="cellIs" dxfId="5" priority="6" operator="equal">
      <formula>"M pad only"</formula>
    </cfRule>
  </conditionalFormatting>
  <conditionalFormatting sqref="A12:CB13 A15:CB19">
    <cfRule type="colorScale" priority="7">
      <colorScale>
        <cfvo type="min"/>
        <cfvo type="percentile" val="45"/>
        <cfvo type="max"/>
        <color rgb="FF660000"/>
        <color rgb="FF0C343D"/>
        <color rgb="FF274E13"/>
      </colorScale>
    </cfRule>
  </conditionalFormatting>
  <conditionalFormatting sqref="A2:CB2">
    <cfRule type="cellIs" dxfId="2" priority="8" operator="equal">
      <formula>"Orbital"</formula>
    </cfRule>
  </conditionalFormatting>
  <conditionalFormatting sqref="A2:CB2">
    <cfRule type="cellIs" dxfId="11" priority="9" operator="equal">
      <formula>"Surface"</formula>
    </cfRule>
  </conditionalFormatting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155CC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33.5"/>
    <col customWidth="1" min="2" max="2" width="6.5"/>
    <col customWidth="1" min="3" max="3" width="35.88"/>
    <col customWidth="1" min="4" max="5" width="3.38"/>
    <col customWidth="1" min="6" max="6" width="1.25"/>
    <col customWidth="1" min="7" max="11" width="12.13"/>
    <col customWidth="1" min="12" max="12" width="9.5"/>
    <col customWidth="1" min="13" max="13" width="9.75"/>
    <col customWidth="1" min="14" max="14" width="9.25"/>
    <col customWidth="1" min="15" max="15" width="9.5"/>
    <col customWidth="1" min="16" max="18" width="13.75"/>
    <col customWidth="1" min="19" max="23" width="1.25"/>
  </cols>
  <sheetData>
    <row r="1">
      <c r="A1" s="139" t="s">
        <v>240</v>
      </c>
      <c r="B1" s="7" t="s">
        <v>241</v>
      </c>
      <c r="C1" s="139" t="s">
        <v>242</v>
      </c>
      <c r="D1" s="140" t="s">
        <v>243</v>
      </c>
      <c r="E1" s="140" t="s">
        <v>244</v>
      </c>
      <c r="F1" s="141"/>
      <c r="G1" s="142" t="s">
        <v>14</v>
      </c>
      <c r="H1" s="142" t="s">
        <v>15</v>
      </c>
      <c r="I1" s="142" t="s">
        <v>16</v>
      </c>
      <c r="J1" s="142" t="s">
        <v>17</v>
      </c>
      <c r="K1" s="142" t="s">
        <v>18</v>
      </c>
      <c r="L1" s="143" t="s">
        <v>10</v>
      </c>
      <c r="M1" s="143" t="s">
        <v>245</v>
      </c>
      <c r="N1" s="144" t="s">
        <v>246</v>
      </c>
      <c r="O1" s="144" t="s">
        <v>247</v>
      </c>
      <c r="P1" s="145" t="s">
        <v>19</v>
      </c>
      <c r="Q1" s="146" t="s">
        <v>20</v>
      </c>
      <c r="R1" s="146" t="s">
        <v>21</v>
      </c>
      <c r="S1" s="147"/>
      <c r="T1" s="147"/>
      <c r="U1" s="147"/>
      <c r="V1" s="147"/>
      <c r="W1" s="147"/>
    </row>
    <row r="2">
      <c r="A2" s="15" t="s">
        <v>248</v>
      </c>
      <c r="B2" s="14" t="s">
        <v>84</v>
      </c>
      <c r="C2" s="15"/>
      <c r="D2" s="148">
        <v>-3.0</v>
      </c>
      <c r="E2" s="148">
        <v>1.0</v>
      </c>
      <c r="F2" s="149"/>
      <c r="G2" s="148">
        <v>-2.0</v>
      </c>
      <c r="H2" s="150">
        <v>1.0</v>
      </c>
      <c r="I2" s="150">
        <v>2.0</v>
      </c>
      <c r="J2" s="150">
        <v>3.0</v>
      </c>
      <c r="K2" s="150">
        <v>2.0</v>
      </c>
      <c r="L2" s="151" t="s">
        <v>85</v>
      </c>
      <c r="M2" s="151"/>
      <c r="N2" s="150">
        <v>1.0</v>
      </c>
      <c r="O2" s="150">
        <v>0.0</v>
      </c>
      <c r="P2" s="152">
        <v>53723.0</v>
      </c>
      <c r="Q2" s="153">
        <v>69.0</v>
      </c>
      <c r="R2" s="153">
        <v>135.0</v>
      </c>
      <c r="S2" s="153"/>
      <c r="T2" s="153"/>
      <c r="U2" s="153"/>
      <c r="V2" s="153"/>
      <c r="W2" s="153"/>
    </row>
    <row r="3">
      <c r="A3" s="15" t="s">
        <v>249</v>
      </c>
      <c r="B3" s="14" t="s">
        <v>84</v>
      </c>
      <c r="C3" s="15"/>
      <c r="D3" s="148">
        <v>-3.0</v>
      </c>
      <c r="E3" s="148">
        <v>1.0</v>
      </c>
      <c r="F3" s="149"/>
      <c r="G3" s="150">
        <v>-1.0</v>
      </c>
      <c r="H3" s="150">
        <v>3.0</v>
      </c>
      <c r="I3" s="150">
        <v>5.0</v>
      </c>
      <c r="J3" s="150">
        <v>-4.0</v>
      </c>
      <c r="K3" s="150">
        <v>7.0</v>
      </c>
      <c r="L3" s="154" t="s">
        <v>88</v>
      </c>
      <c r="M3" s="154"/>
      <c r="N3" s="150">
        <v>1.0</v>
      </c>
      <c r="O3" s="150">
        <v>0.0</v>
      </c>
      <c r="P3" s="152">
        <v>53723.0</v>
      </c>
      <c r="Q3" s="153">
        <v>69.0</v>
      </c>
      <c r="R3" s="153">
        <v>135.0</v>
      </c>
      <c r="S3" s="153"/>
      <c r="T3" s="153"/>
      <c r="U3" s="153"/>
      <c r="V3" s="153"/>
      <c r="W3" s="153"/>
    </row>
    <row r="4">
      <c r="A4" s="15" t="s">
        <v>250</v>
      </c>
      <c r="B4" s="14" t="s">
        <v>84</v>
      </c>
      <c r="C4" s="15"/>
      <c r="D4" s="148"/>
      <c r="E4" s="148">
        <v>-6.0</v>
      </c>
      <c r="F4" s="149"/>
      <c r="G4" s="150">
        <v>-3.0</v>
      </c>
      <c r="H4" s="150">
        <v>6.0</v>
      </c>
      <c r="I4" s="150">
        <v>7.0</v>
      </c>
      <c r="J4" s="150">
        <v>5.0</v>
      </c>
      <c r="K4" s="150">
        <v>8.0</v>
      </c>
      <c r="L4" s="154" t="s">
        <v>85</v>
      </c>
      <c r="M4" s="154"/>
      <c r="N4" s="150">
        <v>5.0</v>
      </c>
      <c r="O4" s="150">
        <v>1.0</v>
      </c>
      <c r="P4" s="152">
        <v>209122.0</v>
      </c>
      <c r="Q4" s="153">
        <v>267.0</v>
      </c>
      <c r="R4" s="153">
        <v>523.0</v>
      </c>
      <c r="S4" s="153"/>
      <c r="T4" s="153"/>
      <c r="U4" s="153"/>
      <c r="V4" s="153"/>
      <c r="W4" s="153"/>
    </row>
    <row r="5">
      <c r="A5" s="15" t="s">
        <v>251</v>
      </c>
      <c r="B5" s="14" t="s">
        <v>84</v>
      </c>
      <c r="C5" s="15"/>
      <c r="D5" s="148"/>
      <c r="E5" s="148">
        <v>-6.0</v>
      </c>
      <c r="F5" s="149"/>
      <c r="G5" s="150">
        <v>-3.0</v>
      </c>
      <c r="H5" s="150">
        <v>6.0</v>
      </c>
      <c r="I5" s="150">
        <v>7.0</v>
      </c>
      <c r="J5" s="150">
        <v>5.0</v>
      </c>
      <c r="K5" s="150">
        <v>8.0</v>
      </c>
      <c r="L5" s="154" t="s">
        <v>85</v>
      </c>
      <c r="M5" s="154"/>
      <c r="N5" s="150">
        <v>5.0</v>
      </c>
      <c r="O5" s="150">
        <v>1.0</v>
      </c>
      <c r="P5" s="152">
        <v>209122.0</v>
      </c>
      <c r="Q5" s="153">
        <v>267.0</v>
      </c>
      <c r="R5" s="153">
        <v>523.0</v>
      </c>
      <c r="S5" s="153"/>
      <c r="T5" s="153"/>
      <c r="U5" s="153"/>
      <c r="V5" s="153"/>
      <c r="W5" s="153"/>
    </row>
    <row r="6">
      <c r="A6" s="15" t="s">
        <v>252</v>
      </c>
      <c r="B6" s="14" t="s">
        <v>99</v>
      </c>
      <c r="C6" s="15"/>
      <c r="D6" s="148">
        <v>1.0</v>
      </c>
      <c r="E6" s="150"/>
      <c r="F6" s="149"/>
      <c r="G6" s="150">
        <v>-1.0</v>
      </c>
      <c r="H6" s="150"/>
      <c r="I6" s="150">
        <v>2.0</v>
      </c>
      <c r="J6" s="150">
        <v>5.0</v>
      </c>
      <c r="K6" s="150"/>
      <c r="L6" s="154" t="s">
        <v>85</v>
      </c>
      <c r="M6" s="154"/>
      <c r="N6" s="150">
        <v>0.0</v>
      </c>
      <c r="O6" s="150">
        <v>0.0</v>
      </c>
      <c r="P6" s="152">
        <v>18988.0</v>
      </c>
      <c r="Q6" s="153">
        <v>25.0</v>
      </c>
      <c r="R6" s="153">
        <v>48.0</v>
      </c>
      <c r="S6" s="153"/>
      <c r="T6" s="153"/>
      <c r="U6" s="153"/>
      <c r="V6" s="153"/>
      <c r="W6" s="153"/>
    </row>
    <row r="7">
      <c r="A7" s="15" t="s">
        <v>253</v>
      </c>
      <c r="B7" s="14" t="s">
        <v>99</v>
      </c>
      <c r="C7" s="15"/>
      <c r="D7" s="148">
        <v>1.0</v>
      </c>
      <c r="E7" s="150"/>
      <c r="F7" s="149"/>
      <c r="G7" s="150"/>
      <c r="H7" s="150">
        <v>3.0</v>
      </c>
      <c r="I7" s="150"/>
      <c r="J7" s="150"/>
      <c r="K7" s="150">
        <v>2.0</v>
      </c>
      <c r="L7" s="154" t="s">
        <v>102</v>
      </c>
      <c r="M7" s="154"/>
      <c r="N7" s="150">
        <v>0.0</v>
      </c>
      <c r="O7" s="150">
        <v>0.0</v>
      </c>
      <c r="P7" s="152">
        <v>18987.0</v>
      </c>
      <c r="Q7" s="153">
        <v>25.0</v>
      </c>
      <c r="R7" s="153">
        <v>48.0</v>
      </c>
      <c r="S7" s="153"/>
      <c r="T7" s="153"/>
      <c r="U7" s="153"/>
      <c r="V7" s="153"/>
      <c r="W7" s="153"/>
    </row>
    <row r="8">
      <c r="A8" s="15" t="s">
        <v>254</v>
      </c>
      <c r="B8" s="14" t="s">
        <v>99</v>
      </c>
      <c r="C8" s="15"/>
      <c r="D8" s="148">
        <v>1.0</v>
      </c>
      <c r="E8" s="150"/>
      <c r="F8" s="149"/>
      <c r="G8" s="150">
        <v>-2.0</v>
      </c>
      <c r="H8" s="150"/>
      <c r="I8" s="150">
        <v>2.0</v>
      </c>
      <c r="J8" s="150"/>
      <c r="K8" s="150"/>
      <c r="L8" s="154" t="s">
        <v>85</v>
      </c>
      <c r="M8" s="155" t="s">
        <v>106</v>
      </c>
      <c r="N8" s="150">
        <v>0.0</v>
      </c>
      <c r="O8" s="150">
        <v>0.0</v>
      </c>
      <c r="P8" s="152">
        <v>18988.0</v>
      </c>
      <c r="Q8" s="153">
        <v>25.0</v>
      </c>
      <c r="R8" s="153">
        <v>48.0</v>
      </c>
      <c r="S8" s="153"/>
      <c r="T8" s="153"/>
      <c r="U8" s="153"/>
      <c r="V8" s="153"/>
      <c r="W8" s="153"/>
    </row>
    <row r="9">
      <c r="A9" s="15" t="s">
        <v>255</v>
      </c>
      <c r="B9" s="14" t="s">
        <v>99</v>
      </c>
      <c r="C9" s="15"/>
      <c r="D9" s="148">
        <v>1.0</v>
      </c>
      <c r="E9" s="150"/>
      <c r="F9" s="149"/>
      <c r="G9" s="150">
        <v>-1.0</v>
      </c>
      <c r="H9" s="150"/>
      <c r="I9" s="150">
        <v>1.0</v>
      </c>
      <c r="J9" s="150">
        <v>1.0</v>
      </c>
      <c r="K9" s="150">
        <v>1.0</v>
      </c>
      <c r="L9" s="154" t="s">
        <v>85</v>
      </c>
      <c r="M9" s="154"/>
      <c r="N9" s="150">
        <v>0.0</v>
      </c>
      <c r="O9" s="150">
        <v>0.0</v>
      </c>
      <c r="P9" s="152">
        <v>18988.0</v>
      </c>
      <c r="Q9" s="153">
        <v>25.0</v>
      </c>
      <c r="R9" s="153">
        <v>48.0</v>
      </c>
      <c r="S9" s="153"/>
      <c r="T9" s="153"/>
      <c r="U9" s="153"/>
      <c r="V9" s="153"/>
      <c r="W9" s="153"/>
    </row>
    <row r="10">
      <c r="A10" s="15" t="s">
        <v>256</v>
      </c>
      <c r="B10" s="14" t="s">
        <v>99</v>
      </c>
      <c r="C10" s="15"/>
      <c r="D10" s="148">
        <v>1.0</v>
      </c>
      <c r="E10" s="150"/>
      <c r="F10" s="149"/>
      <c r="G10" s="150"/>
      <c r="H10" s="150">
        <v>3.0</v>
      </c>
      <c r="I10" s="150"/>
      <c r="J10" s="150"/>
      <c r="K10" s="150"/>
      <c r="L10" s="154" t="s">
        <v>111</v>
      </c>
      <c r="M10" s="154"/>
      <c r="N10" s="150">
        <v>1.0</v>
      </c>
      <c r="O10" s="150">
        <v>0.0</v>
      </c>
      <c r="P10" s="152">
        <v>18988.0</v>
      </c>
      <c r="Q10" s="153">
        <v>25.0</v>
      </c>
      <c r="R10" s="153">
        <v>48.0</v>
      </c>
      <c r="S10" s="153"/>
      <c r="T10" s="153"/>
      <c r="U10" s="153"/>
      <c r="V10" s="153"/>
      <c r="W10" s="153"/>
    </row>
    <row r="11">
      <c r="A11" s="15" t="s">
        <v>257</v>
      </c>
      <c r="B11" s="14" t="s">
        <v>99</v>
      </c>
      <c r="C11" s="15"/>
      <c r="D11" s="148">
        <v>1.0</v>
      </c>
      <c r="E11" s="150"/>
      <c r="F11" s="149"/>
      <c r="G11" s="150">
        <v>2.0</v>
      </c>
      <c r="H11" s="150"/>
      <c r="I11" s="150"/>
      <c r="J11" s="150"/>
      <c r="K11" s="150"/>
      <c r="L11" s="154" t="s">
        <v>114</v>
      </c>
      <c r="M11" s="154"/>
      <c r="N11" s="150">
        <v>1.0</v>
      </c>
      <c r="O11" s="150">
        <v>0.0</v>
      </c>
      <c r="P11" s="152">
        <v>18988.0</v>
      </c>
      <c r="Q11" s="153">
        <v>25.0</v>
      </c>
      <c r="R11" s="153">
        <v>48.0</v>
      </c>
      <c r="S11" s="153"/>
      <c r="T11" s="153"/>
      <c r="U11" s="153"/>
      <c r="V11" s="153"/>
      <c r="W11" s="153"/>
    </row>
    <row r="12">
      <c r="A12" s="15" t="s">
        <v>258</v>
      </c>
      <c r="B12" s="14" t="s">
        <v>120</v>
      </c>
      <c r="C12" s="15" t="s">
        <v>119</v>
      </c>
      <c r="D12" s="148">
        <v>1.0</v>
      </c>
      <c r="E12" s="150"/>
      <c r="F12" s="149"/>
      <c r="G12" s="150"/>
      <c r="H12" s="150"/>
      <c r="I12" s="150">
        <v>1.0</v>
      </c>
      <c r="J12" s="150">
        <v>1.0</v>
      </c>
      <c r="K12" s="150">
        <v>1.0</v>
      </c>
      <c r="L12" s="154"/>
      <c r="M12" s="154"/>
      <c r="N12" s="150"/>
      <c r="O12" s="150"/>
      <c r="P12" s="152">
        <v>6721.0</v>
      </c>
      <c r="Q12" s="153">
        <v>9.0</v>
      </c>
      <c r="R12" s="153">
        <v>17.0</v>
      </c>
      <c r="S12" s="153"/>
      <c r="T12" s="153"/>
      <c r="U12" s="153"/>
      <c r="V12" s="153"/>
      <c r="W12" s="153"/>
    </row>
    <row r="13">
      <c r="A13" s="15" t="s">
        <v>259</v>
      </c>
      <c r="B13" s="14" t="s">
        <v>120</v>
      </c>
      <c r="C13" s="15"/>
      <c r="D13" s="148">
        <v>1.0</v>
      </c>
      <c r="E13" s="150"/>
      <c r="F13" s="149"/>
      <c r="G13" s="150">
        <v>1.0</v>
      </c>
      <c r="H13" s="150">
        <v>3.0</v>
      </c>
      <c r="I13" s="150"/>
      <c r="J13" s="150"/>
      <c r="K13" s="150"/>
      <c r="L13" s="154"/>
      <c r="M13" s="154"/>
      <c r="N13" s="150"/>
      <c r="O13" s="150"/>
      <c r="P13" s="152">
        <v>6721.0</v>
      </c>
      <c r="Q13" s="153">
        <v>9.0</v>
      </c>
      <c r="R13" s="153">
        <v>17.0</v>
      </c>
      <c r="S13" s="153"/>
      <c r="T13" s="153"/>
      <c r="U13" s="153"/>
      <c r="V13" s="153"/>
      <c r="W13" s="153"/>
    </row>
    <row r="14">
      <c r="A14" s="15" t="s">
        <v>260</v>
      </c>
      <c r="B14" s="14" t="s">
        <v>120</v>
      </c>
      <c r="C14" s="15"/>
      <c r="D14" s="148">
        <v>1.0</v>
      </c>
      <c r="E14" s="150"/>
      <c r="F14" s="149"/>
      <c r="G14" s="150"/>
      <c r="H14" s="150"/>
      <c r="I14" s="150"/>
      <c r="J14" s="150">
        <v>5.0</v>
      </c>
      <c r="K14" s="150">
        <v>1.0</v>
      </c>
      <c r="L14" s="156" t="s">
        <v>261</v>
      </c>
      <c r="M14" s="154" t="s">
        <v>128</v>
      </c>
      <c r="N14" s="150"/>
      <c r="O14" s="150"/>
      <c r="P14" s="152">
        <v>6722.0</v>
      </c>
      <c r="Q14" s="153">
        <v>9.0</v>
      </c>
      <c r="R14" s="153">
        <v>17.0</v>
      </c>
      <c r="S14" s="153"/>
      <c r="T14" s="153"/>
      <c r="U14" s="153"/>
      <c r="V14" s="153"/>
      <c r="W14" s="153"/>
    </row>
    <row r="15">
      <c r="A15" s="15" t="s">
        <v>262</v>
      </c>
      <c r="B15" s="14" t="s">
        <v>120</v>
      </c>
      <c r="C15" s="15"/>
      <c r="D15" s="148">
        <v>1.0</v>
      </c>
      <c r="E15" s="150"/>
      <c r="F15" s="149"/>
      <c r="G15" s="150">
        <v>-4.0</v>
      </c>
      <c r="H15" s="150"/>
      <c r="I15" s="150">
        <v>3.0</v>
      </c>
      <c r="J15" s="150"/>
      <c r="K15" s="150"/>
      <c r="L15" s="154"/>
      <c r="M15" s="155" t="s">
        <v>106</v>
      </c>
      <c r="N15" s="150"/>
      <c r="O15" s="150"/>
      <c r="P15" s="152">
        <v>6721.0</v>
      </c>
      <c r="Q15" s="153">
        <v>9.0</v>
      </c>
      <c r="R15" s="153">
        <v>17.0</v>
      </c>
      <c r="S15" s="153"/>
      <c r="T15" s="153"/>
      <c r="U15" s="153"/>
      <c r="V15" s="153"/>
      <c r="W15" s="153"/>
    </row>
    <row r="16">
      <c r="A16" s="15" t="s">
        <v>263</v>
      </c>
      <c r="B16" s="14" t="s">
        <v>120</v>
      </c>
      <c r="C16" s="15"/>
      <c r="D16" s="148">
        <v>1.0</v>
      </c>
      <c r="E16" s="150"/>
      <c r="F16" s="149"/>
      <c r="G16" s="150"/>
      <c r="H16" s="150"/>
      <c r="I16" s="150">
        <v>3.0</v>
      </c>
      <c r="J16" s="150">
        <v>-2.0</v>
      </c>
      <c r="K16" s="150"/>
      <c r="L16" s="156" t="s">
        <v>264</v>
      </c>
      <c r="M16" s="154" t="s">
        <v>88</v>
      </c>
      <c r="N16" s="150"/>
      <c r="O16" s="150"/>
      <c r="P16" s="152">
        <v>6723.0</v>
      </c>
      <c r="Q16" s="153">
        <v>9.0</v>
      </c>
      <c r="R16" s="153">
        <v>17.0</v>
      </c>
      <c r="S16" s="153"/>
      <c r="T16" s="153"/>
      <c r="U16" s="153"/>
      <c r="V16" s="153"/>
      <c r="W16" s="153"/>
    </row>
    <row r="17">
      <c r="A17" s="15" t="s">
        <v>265</v>
      </c>
      <c r="B17" s="14" t="s">
        <v>120</v>
      </c>
      <c r="C17" s="15" t="s">
        <v>138</v>
      </c>
      <c r="D17" s="148">
        <v>1.0</v>
      </c>
      <c r="E17" s="150"/>
      <c r="F17" s="149"/>
      <c r="G17" s="150">
        <v>1.0</v>
      </c>
      <c r="H17" s="150"/>
      <c r="I17" s="150"/>
      <c r="J17" s="150"/>
      <c r="K17" s="150">
        <v>1.0</v>
      </c>
      <c r="L17" s="156" t="s">
        <v>266</v>
      </c>
      <c r="M17" s="154" t="s">
        <v>111</v>
      </c>
      <c r="N17" s="150"/>
      <c r="O17" s="150"/>
      <c r="P17" s="152">
        <v>6721.0</v>
      </c>
      <c r="Q17" s="153">
        <v>9.0</v>
      </c>
      <c r="R17" s="153">
        <v>17.0</v>
      </c>
      <c r="S17" s="153"/>
      <c r="T17" s="153"/>
      <c r="U17" s="153"/>
      <c r="V17" s="153"/>
      <c r="W17" s="153"/>
    </row>
    <row r="18">
      <c r="A18" s="15" t="s">
        <v>267</v>
      </c>
      <c r="B18" s="14" t="s">
        <v>120</v>
      </c>
      <c r="C18" s="153" t="s">
        <v>141</v>
      </c>
      <c r="D18" s="148">
        <v>-1.0</v>
      </c>
      <c r="E18" s="148">
        <v>1.0</v>
      </c>
      <c r="F18" s="149"/>
      <c r="G18" s="150">
        <v>6.0</v>
      </c>
      <c r="H18" s="150"/>
      <c r="I18" s="150"/>
      <c r="J18" s="150"/>
      <c r="K18" s="150"/>
      <c r="L18" s="156" t="s">
        <v>268</v>
      </c>
      <c r="M18" s="154" t="s">
        <v>114</v>
      </c>
      <c r="N18" s="150"/>
      <c r="O18" s="150"/>
      <c r="P18" s="152">
        <v>10080.0</v>
      </c>
      <c r="Q18" s="153">
        <v>13.0</v>
      </c>
      <c r="R18" s="153">
        <v>26.0</v>
      </c>
      <c r="S18" s="153"/>
      <c r="T18" s="153"/>
      <c r="U18" s="153"/>
      <c r="V18" s="153"/>
      <c r="W18" s="153"/>
    </row>
    <row r="19">
      <c r="A19" s="15" t="s">
        <v>269</v>
      </c>
      <c r="B19" s="14" t="s">
        <v>120</v>
      </c>
      <c r="C19" s="153" t="s">
        <v>145</v>
      </c>
      <c r="D19" s="148">
        <v>-1.0</v>
      </c>
      <c r="E19" s="148">
        <v>1.0</v>
      </c>
      <c r="F19" s="149"/>
      <c r="G19" s="150">
        <v>8.0</v>
      </c>
      <c r="H19" s="150"/>
      <c r="I19" s="150"/>
      <c r="J19" s="150">
        <v>3.0</v>
      </c>
      <c r="K19" s="150">
        <v>2.0</v>
      </c>
      <c r="L19" s="156" t="s">
        <v>268</v>
      </c>
      <c r="M19" s="154" t="s">
        <v>114</v>
      </c>
      <c r="N19" s="150"/>
      <c r="O19" s="150"/>
      <c r="P19" s="152">
        <v>10082.0</v>
      </c>
      <c r="Q19" s="153">
        <v>13.0</v>
      </c>
      <c r="R19" s="153">
        <v>26.0</v>
      </c>
      <c r="S19" s="153"/>
      <c r="T19" s="153"/>
      <c r="U19" s="153"/>
      <c r="V19" s="153"/>
      <c r="W19" s="153"/>
    </row>
    <row r="20">
      <c r="A20" s="15" t="s">
        <v>270</v>
      </c>
      <c r="B20" s="14" t="s">
        <v>120</v>
      </c>
      <c r="C20" s="15"/>
      <c r="D20" s="148">
        <v>-1.0</v>
      </c>
      <c r="E20" s="148">
        <v>1.0</v>
      </c>
      <c r="F20" s="149"/>
      <c r="G20" s="150">
        <v>2.0</v>
      </c>
      <c r="H20" s="150"/>
      <c r="I20" s="150"/>
      <c r="J20" s="150">
        <v>6.0</v>
      </c>
      <c r="K20" s="150">
        <v>2.0</v>
      </c>
      <c r="L20" s="154"/>
      <c r="M20" s="154"/>
      <c r="N20" s="150"/>
      <c r="O20" s="150"/>
      <c r="P20" s="152">
        <v>10077.0</v>
      </c>
      <c r="Q20" s="153">
        <v>13.0</v>
      </c>
      <c r="R20" s="153">
        <v>26.0</v>
      </c>
      <c r="S20" s="153"/>
      <c r="T20" s="153"/>
      <c r="U20" s="153"/>
      <c r="V20" s="153"/>
      <c r="W20" s="153"/>
    </row>
    <row r="21">
      <c r="A21" s="15" t="s">
        <v>271</v>
      </c>
      <c r="B21" s="14" t="s">
        <v>120</v>
      </c>
      <c r="C21" s="15"/>
      <c r="D21" s="148">
        <v>-1.0</v>
      </c>
      <c r="E21" s="148">
        <v>1.0</v>
      </c>
      <c r="F21" s="149"/>
      <c r="G21" s="150"/>
      <c r="H21" s="150">
        <v>3.0</v>
      </c>
      <c r="I21" s="150"/>
      <c r="J21" s="150">
        <v>5.0</v>
      </c>
      <c r="K21" s="150"/>
      <c r="L21" s="156" t="s">
        <v>266</v>
      </c>
      <c r="M21" s="154" t="s">
        <v>111</v>
      </c>
      <c r="N21" s="150"/>
      <c r="O21" s="150"/>
      <c r="P21" s="152">
        <v>10081.0</v>
      </c>
      <c r="Q21" s="153">
        <v>13.0</v>
      </c>
      <c r="R21" s="153">
        <v>26.0</v>
      </c>
      <c r="S21" s="153"/>
      <c r="T21" s="153"/>
      <c r="U21" s="153"/>
      <c r="V21" s="153"/>
      <c r="W21" s="153"/>
    </row>
    <row r="22">
      <c r="A22" s="15" t="s">
        <v>272</v>
      </c>
      <c r="B22" s="14" t="s">
        <v>120</v>
      </c>
      <c r="C22" s="15" t="s">
        <v>155</v>
      </c>
      <c r="D22" s="148">
        <v>-1.0</v>
      </c>
      <c r="E22" s="148">
        <v>1.0</v>
      </c>
      <c r="F22" s="149"/>
      <c r="G22" s="150"/>
      <c r="H22" s="150">
        <v>8.0</v>
      </c>
      <c r="I22" s="150"/>
      <c r="J22" s="150"/>
      <c r="K22" s="150">
        <v>2.0</v>
      </c>
      <c r="L22" s="156" t="s">
        <v>266</v>
      </c>
      <c r="M22" s="154" t="s">
        <v>111</v>
      </c>
      <c r="N22" s="150"/>
      <c r="O22" s="150"/>
      <c r="P22" s="152">
        <v>10083.0</v>
      </c>
      <c r="Q22" s="153">
        <v>13.0</v>
      </c>
      <c r="R22" s="153">
        <v>26.0</v>
      </c>
      <c r="S22" s="153"/>
      <c r="T22" s="153"/>
      <c r="U22" s="153"/>
      <c r="V22" s="153"/>
      <c r="W22" s="153"/>
    </row>
    <row r="23">
      <c r="A23" s="15" t="s">
        <v>273</v>
      </c>
      <c r="B23" s="14" t="s">
        <v>120</v>
      </c>
      <c r="C23" s="15" t="s">
        <v>274</v>
      </c>
      <c r="D23" s="148">
        <v>-1.0</v>
      </c>
      <c r="E23" s="148">
        <v>1.0</v>
      </c>
      <c r="F23" s="149"/>
      <c r="G23" s="150">
        <v>-3.0</v>
      </c>
      <c r="H23" s="150"/>
      <c r="I23" s="150">
        <v>6.0</v>
      </c>
      <c r="J23" s="150"/>
      <c r="K23" s="150">
        <v>2.0</v>
      </c>
      <c r="L23" s="156" t="s">
        <v>275</v>
      </c>
      <c r="M23" s="154" t="s">
        <v>160</v>
      </c>
      <c r="N23" s="150"/>
      <c r="O23" s="150"/>
      <c r="P23" s="152">
        <v>10087.0</v>
      </c>
      <c r="Q23" s="153">
        <v>13.0</v>
      </c>
      <c r="R23" s="153">
        <v>26.0</v>
      </c>
      <c r="S23" s="153"/>
      <c r="T23" s="153"/>
      <c r="U23" s="153"/>
      <c r="V23" s="153"/>
      <c r="W23" s="153"/>
    </row>
    <row r="24">
      <c r="A24" s="15" t="s">
        <v>276</v>
      </c>
      <c r="B24" s="14" t="s">
        <v>120</v>
      </c>
      <c r="C24" s="15"/>
      <c r="D24" s="148">
        <v>-1.0</v>
      </c>
      <c r="E24" s="148">
        <v>1.0</v>
      </c>
      <c r="F24" s="149"/>
      <c r="G24" s="150">
        <v>-2.0</v>
      </c>
      <c r="H24" s="150"/>
      <c r="I24" s="150">
        <v>2.0</v>
      </c>
      <c r="J24" s="150">
        <v>3.0</v>
      </c>
      <c r="K24" s="150"/>
      <c r="L24" s="156" t="s">
        <v>275</v>
      </c>
      <c r="M24" s="154" t="s">
        <v>160</v>
      </c>
      <c r="N24" s="150"/>
      <c r="O24" s="150"/>
      <c r="P24" s="152">
        <v>10076.0</v>
      </c>
      <c r="Q24" s="153">
        <v>13.0</v>
      </c>
      <c r="R24" s="153">
        <v>26.0</v>
      </c>
      <c r="S24" s="153"/>
      <c r="T24" s="153"/>
      <c r="U24" s="153"/>
      <c r="V24" s="153"/>
      <c r="W24" s="153"/>
    </row>
    <row r="25">
      <c r="A25" s="15" t="s">
        <v>277</v>
      </c>
      <c r="B25" s="14" t="s">
        <v>84</v>
      </c>
      <c r="C25" s="15"/>
      <c r="D25" s="148">
        <v>1.0</v>
      </c>
      <c r="E25" s="150"/>
      <c r="F25" s="149"/>
      <c r="G25" s="150">
        <v>-2.0</v>
      </c>
      <c r="H25" s="150"/>
      <c r="I25" s="150"/>
      <c r="J25" s="150">
        <v>3.0</v>
      </c>
      <c r="K25" s="150"/>
      <c r="L25" s="154" t="s">
        <v>85</v>
      </c>
      <c r="M25" s="154"/>
      <c r="N25" s="150">
        <v>2.0</v>
      </c>
      <c r="O25" s="150">
        <v>0.0</v>
      </c>
      <c r="P25" s="152">
        <v>36829.0</v>
      </c>
      <c r="Q25" s="153">
        <v>47.0</v>
      </c>
      <c r="R25" s="153">
        <v>93.0</v>
      </c>
      <c r="S25" s="153"/>
      <c r="T25" s="153"/>
      <c r="U25" s="153"/>
      <c r="V25" s="153"/>
      <c r="W25" s="153"/>
    </row>
    <row r="26">
      <c r="A26" s="15" t="s">
        <v>278</v>
      </c>
      <c r="B26" s="14" t="s">
        <v>84</v>
      </c>
      <c r="C26" s="15"/>
      <c r="D26" s="148">
        <v>1.0</v>
      </c>
      <c r="E26" s="150"/>
      <c r="F26" s="149"/>
      <c r="G26" s="150">
        <v>-1.0</v>
      </c>
      <c r="H26" s="150"/>
      <c r="I26" s="150">
        <v>2.0</v>
      </c>
      <c r="J26" s="150"/>
      <c r="K26" s="150"/>
      <c r="L26" s="154" t="s">
        <v>102</v>
      </c>
      <c r="M26" s="154"/>
      <c r="N26" s="150">
        <v>1.0</v>
      </c>
      <c r="O26" s="150">
        <v>0.0</v>
      </c>
      <c r="P26" s="152">
        <v>36829.0</v>
      </c>
      <c r="Q26" s="153">
        <v>47.0</v>
      </c>
      <c r="R26" s="153">
        <v>93.0</v>
      </c>
      <c r="S26" s="153"/>
      <c r="T26" s="153"/>
      <c r="U26" s="153"/>
      <c r="V26" s="153"/>
      <c r="W26" s="153"/>
    </row>
    <row r="27">
      <c r="A27" s="15" t="s">
        <v>279</v>
      </c>
      <c r="B27" s="14" t="s">
        <v>84</v>
      </c>
      <c r="C27" s="15"/>
      <c r="D27" s="148">
        <v>1.0</v>
      </c>
      <c r="E27" s="150"/>
      <c r="F27" s="149"/>
      <c r="G27" s="150">
        <v>-1.0</v>
      </c>
      <c r="H27" s="150">
        <v>5.0</v>
      </c>
      <c r="I27" s="150"/>
      <c r="J27" s="150"/>
      <c r="K27" s="150">
        <v>1.0</v>
      </c>
      <c r="L27" s="154" t="s">
        <v>111</v>
      </c>
      <c r="M27" s="154"/>
      <c r="N27" s="150">
        <v>1.0</v>
      </c>
      <c r="O27" s="150">
        <v>0.0</v>
      </c>
      <c r="P27" s="152">
        <v>36829.0</v>
      </c>
      <c r="Q27" s="153">
        <v>47.0</v>
      </c>
      <c r="R27" s="153">
        <v>93.0</v>
      </c>
      <c r="S27" s="153"/>
      <c r="T27" s="153"/>
      <c r="U27" s="153"/>
      <c r="V27" s="153"/>
      <c r="W27" s="153"/>
    </row>
    <row r="28">
      <c r="A28" s="15" t="s">
        <v>280</v>
      </c>
      <c r="B28" s="14" t="s">
        <v>84</v>
      </c>
      <c r="C28" s="15"/>
      <c r="D28" s="150"/>
      <c r="E28" s="148">
        <v>-6.0</v>
      </c>
      <c r="F28" s="149"/>
      <c r="G28" s="150">
        <v>-3.0</v>
      </c>
      <c r="H28" s="150">
        <v>5.0</v>
      </c>
      <c r="I28" s="150">
        <v>5.0</v>
      </c>
      <c r="J28" s="150">
        <v>6.0</v>
      </c>
      <c r="K28" s="150">
        <v>10.0</v>
      </c>
      <c r="L28" s="154" t="s">
        <v>85</v>
      </c>
      <c r="M28" s="154"/>
      <c r="N28" s="150">
        <v>10.0</v>
      </c>
      <c r="O28" s="150">
        <v>10.0</v>
      </c>
      <c r="P28" s="152">
        <v>215882.0</v>
      </c>
      <c r="Q28" s="153">
        <v>276.0</v>
      </c>
      <c r="R28" s="153">
        <v>540.0</v>
      </c>
      <c r="S28" s="153"/>
      <c r="T28" s="153"/>
      <c r="U28" s="153"/>
      <c r="V28" s="153"/>
      <c r="W28" s="153"/>
    </row>
    <row r="29">
      <c r="A29" s="15" t="s">
        <v>281</v>
      </c>
      <c r="B29" s="14" t="s">
        <v>177</v>
      </c>
      <c r="C29" s="15"/>
      <c r="D29" s="148">
        <v>1.0</v>
      </c>
      <c r="E29" s="150"/>
      <c r="F29" s="149"/>
      <c r="G29" s="150"/>
      <c r="H29" s="150"/>
      <c r="I29" s="150"/>
      <c r="J29" s="150">
        <v>3.0</v>
      </c>
      <c r="K29" s="150"/>
      <c r="L29" s="154" t="s">
        <v>128</v>
      </c>
      <c r="M29" s="154" t="s">
        <v>128</v>
      </c>
      <c r="N29" s="150">
        <v>0.0</v>
      </c>
      <c r="O29" s="150">
        <v>0.0</v>
      </c>
      <c r="P29" s="152">
        <v>2839.0</v>
      </c>
      <c r="Q29" s="153">
        <v>4.0</v>
      </c>
      <c r="R29" s="153">
        <v>8.0</v>
      </c>
      <c r="S29" s="153"/>
      <c r="T29" s="153"/>
      <c r="U29" s="153"/>
      <c r="V29" s="153"/>
      <c r="W29" s="153"/>
    </row>
    <row r="30">
      <c r="A30" s="15" t="s">
        <v>282</v>
      </c>
      <c r="B30" s="14" t="s">
        <v>181</v>
      </c>
      <c r="C30" s="15"/>
      <c r="D30" s="148">
        <v>1.0</v>
      </c>
      <c r="E30" s="150"/>
      <c r="F30" s="149"/>
      <c r="G30" s="150"/>
      <c r="H30" s="150"/>
      <c r="I30" s="150"/>
      <c r="J30" s="150">
        <v>6.0</v>
      </c>
      <c r="K30" s="150"/>
      <c r="L30" s="154" t="s">
        <v>128</v>
      </c>
      <c r="M30" s="154" t="s">
        <v>128</v>
      </c>
      <c r="N30" s="150">
        <v>0.0</v>
      </c>
      <c r="O30" s="150">
        <v>0.0</v>
      </c>
      <c r="P30" s="152">
        <v>5678.0</v>
      </c>
      <c r="Q30" s="153">
        <v>8.0</v>
      </c>
      <c r="R30" s="153">
        <v>15.0</v>
      </c>
      <c r="S30" s="153"/>
      <c r="T30" s="153"/>
      <c r="U30" s="153"/>
      <c r="V30" s="153"/>
      <c r="W30" s="153"/>
    </row>
    <row r="31">
      <c r="A31" s="15" t="s">
        <v>283</v>
      </c>
      <c r="B31" s="14" t="s">
        <v>84</v>
      </c>
      <c r="C31" s="15"/>
      <c r="D31" s="148">
        <v>-1.0</v>
      </c>
      <c r="E31" s="148">
        <v>2.0</v>
      </c>
      <c r="F31" s="149"/>
      <c r="G31" s="150"/>
      <c r="H31" s="150"/>
      <c r="I31" s="150"/>
      <c r="J31" s="150">
        <v>10.0</v>
      </c>
      <c r="K31" s="150"/>
      <c r="L31" s="154" t="s">
        <v>128</v>
      </c>
      <c r="M31" s="154" t="s">
        <v>128</v>
      </c>
      <c r="N31" s="150">
        <v>0.0</v>
      </c>
      <c r="O31" s="150">
        <v>0.0</v>
      </c>
      <c r="P31" s="152">
        <v>8517.0</v>
      </c>
      <c r="Q31" s="153">
        <v>11.0</v>
      </c>
      <c r="R31" s="153">
        <v>22.0</v>
      </c>
      <c r="S31" s="153"/>
      <c r="T31" s="153"/>
      <c r="U31" s="153"/>
      <c r="V31" s="153"/>
      <c r="W31" s="153"/>
    </row>
    <row r="32">
      <c r="A32" s="15" t="s">
        <v>284</v>
      </c>
      <c r="B32" s="14" t="s">
        <v>177</v>
      </c>
      <c r="C32" s="15"/>
      <c r="D32" s="148">
        <v>1.0</v>
      </c>
      <c r="E32" s="150"/>
      <c r="F32" s="149"/>
      <c r="G32" s="150"/>
      <c r="H32" s="150"/>
      <c r="I32" s="150">
        <v>2.0</v>
      </c>
      <c r="J32" s="150"/>
      <c r="K32" s="150"/>
      <c r="L32" s="154" t="s">
        <v>88</v>
      </c>
      <c r="M32" s="154" t="s">
        <v>88</v>
      </c>
      <c r="N32" s="150">
        <v>0.0</v>
      </c>
      <c r="O32" s="150">
        <v>0.0</v>
      </c>
      <c r="P32" s="152">
        <v>2845.0</v>
      </c>
      <c r="Q32" s="153">
        <v>4.0</v>
      </c>
      <c r="R32" s="153">
        <v>8.0</v>
      </c>
      <c r="S32" s="153"/>
      <c r="T32" s="153"/>
      <c r="U32" s="153"/>
      <c r="V32" s="153"/>
      <c r="W32" s="153"/>
    </row>
    <row r="33">
      <c r="A33" s="15" t="s">
        <v>285</v>
      </c>
      <c r="B33" s="14" t="s">
        <v>192</v>
      </c>
      <c r="C33" s="15"/>
      <c r="D33" s="148">
        <v>1.0</v>
      </c>
      <c r="E33" s="150"/>
      <c r="F33" s="149"/>
      <c r="G33" s="150"/>
      <c r="H33" s="150"/>
      <c r="I33" s="150">
        <v>5.0</v>
      </c>
      <c r="J33" s="150"/>
      <c r="K33" s="150"/>
      <c r="L33" s="154" t="s">
        <v>88</v>
      </c>
      <c r="M33" s="154" t="s">
        <v>88</v>
      </c>
      <c r="N33" s="150">
        <v>0.0</v>
      </c>
      <c r="O33" s="150">
        <v>0.0</v>
      </c>
      <c r="P33" s="152">
        <v>5690.0</v>
      </c>
      <c r="Q33" s="153">
        <v>8.0</v>
      </c>
      <c r="R33" s="153">
        <v>15.0</v>
      </c>
      <c r="S33" s="153"/>
      <c r="T33" s="153"/>
      <c r="U33" s="153"/>
      <c r="V33" s="153"/>
      <c r="W33" s="153"/>
    </row>
    <row r="34">
      <c r="A34" s="15" t="s">
        <v>286</v>
      </c>
      <c r="B34" s="14" t="s">
        <v>84</v>
      </c>
      <c r="C34" s="15"/>
      <c r="D34" s="148">
        <v>-1.0</v>
      </c>
      <c r="E34" s="148">
        <v>2.0</v>
      </c>
      <c r="F34" s="149"/>
      <c r="G34" s="150"/>
      <c r="H34" s="150">
        <v>1.0</v>
      </c>
      <c r="I34" s="150">
        <v>7.0</v>
      </c>
      <c r="J34" s="150">
        <v>-2.0</v>
      </c>
      <c r="K34" s="150"/>
      <c r="L34" s="154" t="s">
        <v>88</v>
      </c>
      <c r="M34" s="154" t="s">
        <v>88</v>
      </c>
      <c r="N34" s="150">
        <v>0.0</v>
      </c>
      <c r="O34" s="150">
        <v>0.0</v>
      </c>
      <c r="P34" s="152">
        <v>8535.0</v>
      </c>
      <c r="Q34" s="153">
        <v>11.0</v>
      </c>
      <c r="R34" s="153">
        <v>22.0</v>
      </c>
      <c r="S34" s="153"/>
      <c r="T34" s="153"/>
      <c r="U34" s="153"/>
      <c r="V34" s="153"/>
      <c r="W34" s="153"/>
    </row>
    <row r="35">
      <c r="A35" s="15" t="s">
        <v>287</v>
      </c>
      <c r="B35" s="14" t="s">
        <v>177</v>
      </c>
      <c r="C35" s="15"/>
      <c r="D35" s="148">
        <v>1.0</v>
      </c>
      <c r="E35" s="150"/>
      <c r="F35" s="149"/>
      <c r="G35" s="150"/>
      <c r="H35" s="150"/>
      <c r="I35" s="150"/>
      <c r="J35" s="150"/>
      <c r="K35" s="150">
        <v>2.0</v>
      </c>
      <c r="L35" s="154" t="s">
        <v>102</v>
      </c>
      <c r="M35" s="154" t="s">
        <v>102</v>
      </c>
      <c r="N35" s="150">
        <v>0.0</v>
      </c>
      <c r="O35" s="150">
        <v>0.0</v>
      </c>
      <c r="P35" s="157">
        <v>2845.0</v>
      </c>
      <c r="Q35" s="158">
        <v>4.0</v>
      </c>
      <c r="R35" s="158">
        <v>8.0</v>
      </c>
      <c r="S35" s="153"/>
      <c r="T35" s="153"/>
      <c r="U35" s="153"/>
      <c r="V35" s="153"/>
      <c r="W35" s="153"/>
    </row>
    <row r="36">
      <c r="A36" s="15" t="s">
        <v>288</v>
      </c>
      <c r="B36" s="14" t="s">
        <v>192</v>
      </c>
      <c r="C36" s="15"/>
      <c r="D36" s="148">
        <v>1.0</v>
      </c>
      <c r="E36" s="150"/>
      <c r="F36" s="149"/>
      <c r="G36" s="150"/>
      <c r="H36" s="150"/>
      <c r="I36" s="150"/>
      <c r="J36" s="150"/>
      <c r="K36" s="150">
        <v>5.0</v>
      </c>
      <c r="L36" s="154" t="s">
        <v>102</v>
      </c>
      <c r="M36" s="154" t="s">
        <v>102</v>
      </c>
      <c r="N36" s="150">
        <v>0.0</v>
      </c>
      <c r="O36" s="150">
        <v>0.0</v>
      </c>
      <c r="P36" s="157">
        <v>5690.0</v>
      </c>
      <c r="Q36" s="158">
        <v>8.0</v>
      </c>
      <c r="R36" s="158">
        <v>15.0</v>
      </c>
      <c r="S36" s="153"/>
      <c r="T36" s="153"/>
      <c r="U36" s="153"/>
      <c r="V36" s="153"/>
      <c r="W36" s="153"/>
    </row>
    <row r="37">
      <c r="A37" s="15" t="s">
        <v>289</v>
      </c>
      <c r="B37" s="14" t="s">
        <v>84</v>
      </c>
      <c r="C37" s="15"/>
      <c r="D37" s="148">
        <v>-1.0</v>
      </c>
      <c r="E37" s="148">
        <v>2.0</v>
      </c>
      <c r="F37" s="149"/>
      <c r="G37" s="150"/>
      <c r="H37" s="150"/>
      <c r="I37" s="150">
        <v>2.0</v>
      </c>
      <c r="J37" s="150"/>
      <c r="K37" s="150">
        <v>8.0</v>
      </c>
      <c r="L37" s="154" t="s">
        <v>102</v>
      </c>
      <c r="M37" s="154" t="s">
        <v>102</v>
      </c>
      <c r="N37" s="150">
        <v>0.0</v>
      </c>
      <c r="O37" s="150">
        <v>0.0</v>
      </c>
      <c r="P37" s="157">
        <v>8535.0</v>
      </c>
      <c r="Q37" s="158">
        <v>11.0</v>
      </c>
      <c r="R37" s="158">
        <v>22.0</v>
      </c>
      <c r="S37" s="153"/>
      <c r="T37" s="153"/>
      <c r="U37" s="153"/>
      <c r="V37" s="153"/>
      <c r="W37" s="153"/>
    </row>
    <row r="38">
      <c r="A38" s="15" t="s">
        <v>290</v>
      </c>
      <c r="B38" s="14" t="s">
        <v>99</v>
      </c>
      <c r="C38" s="15"/>
      <c r="D38" s="148">
        <v>1.0</v>
      </c>
      <c r="E38" s="150"/>
      <c r="F38" s="149"/>
      <c r="G38" s="150">
        <v>2.0</v>
      </c>
      <c r="H38" s="150"/>
      <c r="I38" s="150"/>
      <c r="J38" s="150"/>
      <c r="K38" s="150"/>
      <c r="L38" s="154" t="s">
        <v>114</v>
      </c>
      <c r="M38" s="154" t="s">
        <v>114</v>
      </c>
      <c r="N38" s="150">
        <v>0.0</v>
      </c>
      <c r="O38" s="150">
        <v>0.0</v>
      </c>
      <c r="P38" s="152">
        <v>2842.0</v>
      </c>
      <c r="Q38" s="153">
        <v>4.0</v>
      </c>
      <c r="R38" s="153">
        <v>8.0</v>
      </c>
      <c r="S38" s="153"/>
      <c r="T38" s="153"/>
      <c r="U38" s="153"/>
      <c r="V38" s="153"/>
      <c r="W38" s="153"/>
    </row>
    <row r="39">
      <c r="A39" s="15" t="s">
        <v>291</v>
      </c>
      <c r="B39" s="14" t="s">
        <v>204</v>
      </c>
      <c r="C39" s="15"/>
      <c r="D39" s="148">
        <v>1.0</v>
      </c>
      <c r="E39" s="150"/>
      <c r="F39" s="149"/>
      <c r="G39" s="150">
        <v>4.0</v>
      </c>
      <c r="H39" s="150"/>
      <c r="I39" s="150"/>
      <c r="J39" s="150"/>
      <c r="K39" s="150"/>
      <c r="L39" s="154" t="s">
        <v>114</v>
      </c>
      <c r="M39" s="154" t="s">
        <v>114</v>
      </c>
      <c r="N39" s="150">
        <v>0.0</v>
      </c>
      <c r="O39" s="150">
        <v>0.0</v>
      </c>
      <c r="P39" s="152">
        <v>5684.0</v>
      </c>
      <c r="Q39" s="153">
        <v>8.0</v>
      </c>
      <c r="R39" s="153">
        <v>15.0</v>
      </c>
      <c r="S39" s="153"/>
      <c r="T39" s="153"/>
      <c r="U39" s="153"/>
      <c r="V39" s="153"/>
      <c r="W39" s="153"/>
    </row>
    <row r="40">
      <c r="A40" s="15" t="s">
        <v>292</v>
      </c>
      <c r="B40" s="14" t="s">
        <v>84</v>
      </c>
      <c r="C40" s="15"/>
      <c r="D40" s="148">
        <v>-1.0</v>
      </c>
      <c r="E40" s="148">
        <v>2.0</v>
      </c>
      <c r="F40" s="149"/>
      <c r="G40" s="150">
        <v>6.0</v>
      </c>
      <c r="H40" s="150"/>
      <c r="I40" s="150"/>
      <c r="J40" s="150"/>
      <c r="K40" s="150">
        <v>2.0</v>
      </c>
      <c r="L40" s="154" t="s">
        <v>114</v>
      </c>
      <c r="M40" s="154" t="s">
        <v>114</v>
      </c>
      <c r="N40" s="150">
        <v>0.0</v>
      </c>
      <c r="O40" s="150">
        <v>0.0</v>
      </c>
      <c r="P40" s="152">
        <v>8526.0</v>
      </c>
      <c r="Q40" s="153">
        <v>11.0</v>
      </c>
      <c r="R40" s="153">
        <v>22.0</v>
      </c>
      <c r="S40" s="153"/>
      <c r="T40" s="153"/>
      <c r="U40" s="153"/>
      <c r="V40" s="153"/>
      <c r="W40" s="153"/>
    </row>
    <row r="41">
      <c r="A41" s="15" t="s">
        <v>293</v>
      </c>
      <c r="B41" s="14" t="s">
        <v>177</v>
      </c>
      <c r="C41" s="15"/>
      <c r="D41" s="148">
        <v>-1.0</v>
      </c>
      <c r="E41" s="148">
        <v>1.0</v>
      </c>
      <c r="F41" s="149"/>
      <c r="G41" s="150"/>
      <c r="H41" s="150">
        <v>3.0</v>
      </c>
      <c r="I41" s="150"/>
      <c r="J41" s="150"/>
      <c r="K41" s="150">
        <v>1.0</v>
      </c>
      <c r="L41" s="154" t="s">
        <v>111</v>
      </c>
      <c r="M41" s="154" t="s">
        <v>111</v>
      </c>
      <c r="N41" s="150">
        <v>0.0</v>
      </c>
      <c r="O41" s="150">
        <v>0.0</v>
      </c>
      <c r="P41" s="152">
        <v>2841.0</v>
      </c>
      <c r="Q41" s="153">
        <v>4.0</v>
      </c>
      <c r="R41" s="153">
        <v>8.0</v>
      </c>
      <c r="S41" s="153"/>
      <c r="T41" s="153"/>
      <c r="U41" s="153"/>
      <c r="V41" s="153"/>
      <c r="W41" s="153"/>
    </row>
    <row r="42">
      <c r="A42" s="15" t="s">
        <v>294</v>
      </c>
      <c r="B42" s="14" t="s">
        <v>177</v>
      </c>
      <c r="C42" s="15"/>
      <c r="D42" s="148">
        <v>-1.0</v>
      </c>
      <c r="E42" s="148">
        <v>1.0</v>
      </c>
      <c r="F42" s="149"/>
      <c r="G42" s="150"/>
      <c r="H42" s="150">
        <v>6.0</v>
      </c>
      <c r="I42" s="150"/>
      <c r="J42" s="150"/>
      <c r="K42" s="150">
        <v>1.0</v>
      </c>
      <c r="L42" s="154" t="s">
        <v>111</v>
      </c>
      <c r="M42" s="154" t="s">
        <v>111</v>
      </c>
      <c r="N42" s="150">
        <v>0.0</v>
      </c>
      <c r="O42" s="150">
        <v>0.0</v>
      </c>
      <c r="P42" s="152">
        <v>5682.0</v>
      </c>
      <c r="Q42" s="153">
        <v>8.0</v>
      </c>
      <c r="R42" s="153">
        <v>15.0</v>
      </c>
      <c r="S42" s="153"/>
      <c r="T42" s="153"/>
      <c r="U42" s="153"/>
      <c r="V42" s="153"/>
      <c r="W42" s="153"/>
    </row>
    <row r="43">
      <c r="A43" s="15" t="s">
        <v>295</v>
      </c>
      <c r="B43" s="14" t="s">
        <v>84</v>
      </c>
      <c r="C43" s="15"/>
      <c r="D43" s="148">
        <v>-1.0</v>
      </c>
      <c r="E43" s="148">
        <v>2.0</v>
      </c>
      <c r="F43" s="149"/>
      <c r="G43" s="150"/>
      <c r="H43" s="150">
        <v>10.0</v>
      </c>
      <c r="I43" s="150"/>
      <c r="J43" s="150"/>
      <c r="K43" s="150">
        <v>2.0</v>
      </c>
      <c r="L43" s="154" t="s">
        <v>111</v>
      </c>
      <c r="M43" s="154" t="s">
        <v>111</v>
      </c>
      <c r="N43" s="150">
        <v>0.0</v>
      </c>
      <c r="O43" s="150">
        <v>0.0</v>
      </c>
      <c r="P43" s="152">
        <v>8523.0</v>
      </c>
      <c r="Q43" s="153">
        <v>11.0</v>
      </c>
      <c r="R43" s="153">
        <v>22.0</v>
      </c>
      <c r="S43" s="153"/>
      <c r="T43" s="153"/>
      <c r="U43" s="153"/>
      <c r="V43" s="153"/>
      <c r="W43" s="153"/>
    </row>
    <row r="44">
      <c r="A44" s="15" t="s">
        <v>296</v>
      </c>
      <c r="B44" s="14" t="s">
        <v>99</v>
      </c>
      <c r="C44" s="153" t="s">
        <v>216</v>
      </c>
      <c r="D44" s="148">
        <v>-1.0</v>
      </c>
      <c r="E44" s="148">
        <v>1.0</v>
      </c>
      <c r="F44" s="149"/>
      <c r="G44" s="150">
        <v>-1.0</v>
      </c>
      <c r="H44" s="150"/>
      <c r="I44" s="150">
        <v>1.0</v>
      </c>
      <c r="J44" s="150"/>
      <c r="K44" s="150"/>
      <c r="L44" s="154" t="s">
        <v>160</v>
      </c>
      <c r="M44" s="154" t="s">
        <v>160</v>
      </c>
      <c r="N44" s="150">
        <v>0.0</v>
      </c>
      <c r="O44" s="150">
        <v>0.0</v>
      </c>
      <c r="P44" s="152">
        <v>2846.0</v>
      </c>
      <c r="Q44" s="153">
        <v>4.0</v>
      </c>
      <c r="R44" s="153">
        <v>8.0</v>
      </c>
      <c r="S44" s="153"/>
      <c r="T44" s="153"/>
      <c r="U44" s="153"/>
      <c r="V44" s="153"/>
      <c r="W44" s="153"/>
    </row>
    <row r="45">
      <c r="A45" s="15" t="s">
        <v>297</v>
      </c>
      <c r="B45" s="14" t="s">
        <v>84</v>
      </c>
      <c r="C45" s="153" t="s">
        <v>216</v>
      </c>
      <c r="D45" s="148">
        <v>-1.0</v>
      </c>
      <c r="E45" s="148">
        <v>1.0</v>
      </c>
      <c r="F45" s="149"/>
      <c r="G45" s="150">
        <v>-1.0</v>
      </c>
      <c r="H45" s="150"/>
      <c r="I45" s="150">
        <v>2.0</v>
      </c>
      <c r="J45" s="150"/>
      <c r="K45" s="150"/>
      <c r="L45" s="154" t="s">
        <v>160</v>
      </c>
      <c r="M45" s="154" t="s">
        <v>160</v>
      </c>
      <c r="N45" s="150">
        <v>0.0</v>
      </c>
      <c r="O45" s="150">
        <v>0.0</v>
      </c>
      <c r="P45" s="152">
        <v>5692.0</v>
      </c>
      <c r="Q45" s="153">
        <v>8.0</v>
      </c>
      <c r="R45" s="153">
        <v>15.0</v>
      </c>
      <c r="S45" s="153"/>
      <c r="T45" s="153"/>
      <c r="U45" s="153"/>
      <c r="V45" s="153"/>
      <c r="W45" s="153"/>
    </row>
    <row r="46">
      <c r="A46" s="15" t="s">
        <v>298</v>
      </c>
      <c r="B46" s="14" t="s">
        <v>84</v>
      </c>
      <c r="C46" s="153" t="s">
        <v>216</v>
      </c>
      <c r="D46" s="148">
        <v>-1.0</v>
      </c>
      <c r="E46" s="148">
        <v>2.0</v>
      </c>
      <c r="F46" s="149"/>
      <c r="G46" s="150">
        <v>-1.0</v>
      </c>
      <c r="H46" s="150"/>
      <c r="I46" s="150">
        <v>5.0</v>
      </c>
      <c r="J46" s="150"/>
      <c r="K46" s="150"/>
      <c r="L46" s="154" t="s">
        <v>160</v>
      </c>
      <c r="M46" s="154" t="s">
        <v>160</v>
      </c>
      <c r="N46" s="150">
        <v>0.0</v>
      </c>
      <c r="O46" s="150">
        <v>0.0</v>
      </c>
      <c r="P46" s="152">
        <v>8538.0</v>
      </c>
      <c r="Q46" s="153">
        <v>11.0</v>
      </c>
      <c r="R46" s="153">
        <v>22.0</v>
      </c>
      <c r="S46" s="153"/>
      <c r="T46" s="153"/>
      <c r="U46" s="153"/>
      <c r="V46" s="153"/>
      <c r="W46" s="153"/>
    </row>
    <row r="47">
      <c r="A47" s="15" t="s">
        <v>299</v>
      </c>
      <c r="B47" s="14" t="s">
        <v>120</v>
      </c>
      <c r="C47" s="153" t="s">
        <v>222</v>
      </c>
      <c r="D47" s="148">
        <v>-1.0</v>
      </c>
      <c r="E47" s="148">
        <v>1.0</v>
      </c>
      <c r="F47" s="149"/>
      <c r="G47" s="150"/>
      <c r="H47" s="150"/>
      <c r="I47" s="150">
        <v>10.0</v>
      </c>
      <c r="J47" s="150">
        <v>-4.0</v>
      </c>
      <c r="K47" s="150">
        <v>2.0</v>
      </c>
      <c r="L47" s="156" t="s">
        <v>264</v>
      </c>
      <c r="M47" s="154" t="s">
        <v>88</v>
      </c>
      <c r="N47" s="150"/>
      <c r="O47" s="150"/>
      <c r="P47" s="152">
        <v>9893.0</v>
      </c>
      <c r="Q47" s="153">
        <v>13.0</v>
      </c>
      <c r="R47" s="153">
        <v>25.0</v>
      </c>
      <c r="S47" s="153"/>
      <c r="T47" s="153"/>
      <c r="U47" s="153"/>
      <c r="V47" s="153"/>
      <c r="W47" s="153"/>
    </row>
    <row r="48">
      <c r="A48" s="15" t="s">
        <v>300</v>
      </c>
      <c r="B48" s="14" t="s">
        <v>120</v>
      </c>
      <c r="C48" s="153" t="s">
        <v>224</v>
      </c>
      <c r="D48" s="148">
        <v>-1.0</v>
      </c>
      <c r="E48" s="148">
        <v>1.0</v>
      </c>
      <c r="F48" s="149"/>
      <c r="G48" s="150">
        <v>-3.0</v>
      </c>
      <c r="H48" s="150"/>
      <c r="I48" s="150"/>
      <c r="J48" s="150">
        <v>3.0</v>
      </c>
      <c r="K48" s="150">
        <v>2.0</v>
      </c>
      <c r="L48" s="154"/>
      <c r="M48" s="154"/>
      <c r="N48" s="150"/>
      <c r="O48" s="150"/>
      <c r="P48" s="152">
        <v>9772.0</v>
      </c>
      <c r="Q48" s="153">
        <v>13.0</v>
      </c>
      <c r="R48" s="153">
        <v>25.0</v>
      </c>
      <c r="S48" s="153"/>
      <c r="T48" s="153"/>
      <c r="U48" s="153"/>
      <c r="V48" s="153"/>
      <c r="W48" s="153"/>
    </row>
    <row r="49">
      <c r="A49" s="15" t="s">
        <v>301</v>
      </c>
      <c r="B49" s="14" t="s">
        <v>120</v>
      </c>
      <c r="C49" s="158" t="s">
        <v>302</v>
      </c>
      <c r="D49" s="148">
        <v>-1.0</v>
      </c>
      <c r="E49" s="148">
        <v>1.0</v>
      </c>
      <c r="F49" s="149"/>
      <c r="G49" s="150">
        <v>-1.0</v>
      </c>
      <c r="H49" s="150">
        <v>6.0</v>
      </c>
      <c r="I49" s="150"/>
      <c r="J49" s="150"/>
      <c r="K49" s="150">
        <v>2.0</v>
      </c>
      <c r="L49" s="156" t="s">
        <v>275</v>
      </c>
      <c r="M49" s="154" t="s">
        <v>160</v>
      </c>
      <c r="N49" s="150"/>
      <c r="O49" s="150"/>
      <c r="P49" s="152">
        <v>9923.0</v>
      </c>
      <c r="Q49" s="153">
        <v>13.0</v>
      </c>
      <c r="R49" s="153">
        <v>25.0</v>
      </c>
      <c r="S49" s="153"/>
      <c r="T49" s="153"/>
      <c r="U49" s="153"/>
      <c r="V49" s="153"/>
      <c r="W49" s="153"/>
    </row>
    <row r="50">
      <c r="A50" s="15" t="s">
        <v>303</v>
      </c>
      <c r="B50" s="14" t="s">
        <v>120</v>
      </c>
      <c r="C50" s="153" t="s">
        <v>229</v>
      </c>
      <c r="D50" s="148">
        <v>-1.0</v>
      </c>
      <c r="E50" s="148">
        <v>1.0</v>
      </c>
      <c r="F50" s="149"/>
      <c r="G50" s="150">
        <v>-2.0</v>
      </c>
      <c r="H50" s="150"/>
      <c r="I50" s="150"/>
      <c r="J50" s="150">
        <v>3.0</v>
      </c>
      <c r="K50" s="150">
        <v>2.0</v>
      </c>
      <c r="L50" s="154"/>
      <c r="M50" s="154"/>
      <c r="N50" s="150"/>
      <c r="O50" s="150"/>
      <c r="P50" s="152">
        <v>9198.0</v>
      </c>
      <c r="Q50" s="153">
        <v>12.0</v>
      </c>
      <c r="R50" s="153">
        <v>23.0</v>
      </c>
      <c r="S50" s="153"/>
      <c r="T50" s="153"/>
      <c r="U50" s="153"/>
      <c r="V50" s="153"/>
      <c r="W50" s="153"/>
    </row>
    <row r="51">
      <c r="A51" s="15" t="s">
        <v>304</v>
      </c>
      <c r="B51" s="14" t="s">
        <v>120</v>
      </c>
      <c r="C51" s="15"/>
      <c r="D51" s="148">
        <v>-1.0</v>
      </c>
      <c r="E51" s="148">
        <v>1.0</v>
      </c>
      <c r="F51" s="149"/>
      <c r="G51" s="150"/>
      <c r="H51" s="150">
        <v>10.0</v>
      </c>
      <c r="I51" s="150"/>
      <c r="J51" s="150"/>
      <c r="K51" s="150"/>
      <c r="L51" s="156" t="s">
        <v>266</v>
      </c>
      <c r="M51" s="154" t="s">
        <v>111</v>
      </c>
      <c r="N51" s="150"/>
      <c r="O51" s="150"/>
      <c r="P51" s="152">
        <v>9924.0</v>
      </c>
      <c r="Q51" s="153">
        <v>13.0</v>
      </c>
      <c r="R51" s="153">
        <v>25.0</v>
      </c>
      <c r="S51" s="153"/>
      <c r="T51" s="153"/>
      <c r="U51" s="153"/>
      <c r="V51" s="153"/>
      <c r="W51" s="153"/>
    </row>
    <row r="52">
      <c r="A52" s="15" t="s">
        <v>305</v>
      </c>
      <c r="B52" s="14" t="s">
        <v>120</v>
      </c>
      <c r="C52" s="15" t="s">
        <v>306</v>
      </c>
      <c r="D52" s="148">
        <v>-1.0</v>
      </c>
      <c r="E52" s="148">
        <v>1.0</v>
      </c>
      <c r="F52" s="149"/>
      <c r="G52" s="150">
        <v>10.0</v>
      </c>
      <c r="H52" s="150"/>
      <c r="I52" s="150"/>
      <c r="J52" s="150"/>
      <c r="K52" s="150"/>
      <c r="L52" s="156" t="s">
        <v>268</v>
      </c>
      <c r="M52" s="154" t="s">
        <v>114</v>
      </c>
      <c r="N52" s="150"/>
      <c r="O52" s="150"/>
      <c r="P52" s="152">
        <v>9922.0</v>
      </c>
      <c r="Q52" s="153">
        <v>13.0</v>
      </c>
      <c r="R52" s="153">
        <v>25.0</v>
      </c>
      <c r="S52" s="153"/>
      <c r="T52" s="153"/>
      <c r="U52" s="153"/>
      <c r="V52" s="153"/>
      <c r="W52" s="153"/>
    </row>
    <row r="53">
      <c r="A53" s="15" t="s">
        <v>307</v>
      </c>
      <c r="B53" s="14" t="s">
        <v>120</v>
      </c>
      <c r="C53" s="15"/>
      <c r="D53" s="148">
        <v>-1.0</v>
      </c>
      <c r="E53" s="148">
        <v>1.0</v>
      </c>
      <c r="F53" s="149"/>
      <c r="G53" s="150">
        <v>-1.0</v>
      </c>
      <c r="H53" s="150">
        <v>3.0</v>
      </c>
      <c r="I53" s="150">
        <v>5.0</v>
      </c>
      <c r="J53" s="150">
        <v>-2.0</v>
      </c>
      <c r="K53" s="150">
        <v>7.0</v>
      </c>
      <c r="L53" s="159"/>
      <c r="M53" s="160" t="s">
        <v>234</v>
      </c>
      <c r="N53" s="150"/>
      <c r="O53" s="150"/>
      <c r="P53" s="152">
        <v>9919.0</v>
      </c>
      <c r="Q53" s="153">
        <v>13.0</v>
      </c>
      <c r="R53" s="153">
        <v>25.0</v>
      </c>
      <c r="S53" s="153"/>
      <c r="T53" s="153"/>
      <c r="U53" s="153"/>
      <c r="V53" s="153"/>
      <c r="W53" s="153"/>
    </row>
    <row r="54">
      <c r="A54" s="15" t="s">
        <v>308</v>
      </c>
      <c r="B54" s="14" t="s">
        <v>120</v>
      </c>
      <c r="C54" s="15"/>
      <c r="D54" s="148">
        <v>-1.0</v>
      </c>
      <c r="E54" s="148">
        <v>1.0</v>
      </c>
      <c r="F54" s="149"/>
      <c r="G54" s="150">
        <v>-2.0</v>
      </c>
      <c r="H54" s="150">
        <v>10.0</v>
      </c>
      <c r="I54" s="150">
        <v>-2.0</v>
      </c>
      <c r="J54" s="150"/>
      <c r="K54" s="150"/>
      <c r="L54" s="156" t="s">
        <v>266</v>
      </c>
      <c r="M54" s="154" t="s">
        <v>111</v>
      </c>
      <c r="N54" s="150"/>
      <c r="O54" s="150"/>
      <c r="P54" s="152">
        <v>9921.0</v>
      </c>
      <c r="Q54" s="153">
        <v>13.0</v>
      </c>
      <c r="R54" s="153">
        <v>25.0</v>
      </c>
      <c r="S54" s="153"/>
      <c r="T54" s="153"/>
      <c r="U54" s="153"/>
      <c r="V54" s="153"/>
      <c r="W54" s="153"/>
    </row>
    <row r="55">
      <c r="A55" s="15" t="s">
        <v>309</v>
      </c>
      <c r="B55" s="14" t="s">
        <v>120</v>
      </c>
      <c r="C55" s="15" t="s">
        <v>239</v>
      </c>
      <c r="D55" s="148">
        <v>-1.0</v>
      </c>
      <c r="E55" s="148">
        <v>1.0</v>
      </c>
      <c r="F55" s="149"/>
      <c r="G55" s="150"/>
      <c r="H55" s="150">
        <v>3.0</v>
      </c>
      <c r="I55" s="150">
        <v>5.0</v>
      </c>
      <c r="J55" s="150">
        <v>-4.0</v>
      </c>
      <c r="K55" s="150">
        <v>2.0</v>
      </c>
      <c r="L55" s="156" t="s">
        <v>310</v>
      </c>
      <c r="M55" s="154" t="s">
        <v>102</v>
      </c>
      <c r="N55" s="150"/>
      <c r="O55" s="150"/>
      <c r="P55" s="152">
        <v>9753.0</v>
      </c>
      <c r="Q55" s="153">
        <v>13.0</v>
      </c>
      <c r="R55" s="153">
        <v>25.0</v>
      </c>
      <c r="S55" s="153"/>
      <c r="T55" s="153"/>
      <c r="U55" s="153"/>
      <c r="V55" s="153"/>
      <c r="W55" s="153"/>
    </row>
    <row r="56">
      <c r="A56" s="15" t="s">
        <v>311</v>
      </c>
      <c r="B56" s="28"/>
      <c r="C56" s="29"/>
      <c r="D56" s="150"/>
      <c r="E56" s="148">
        <v>-6.0</v>
      </c>
      <c r="F56" s="149"/>
      <c r="G56" s="150"/>
      <c r="H56" s="150"/>
      <c r="I56" s="150"/>
      <c r="J56" s="150"/>
      <c r="K56" s="150"/>
      <c r="L56" s="154"/>
      <c r="M56" s="154"/>
      <c r="N56" s="150"/>
      <c r="O56" s="150"/>
      <c r="P56" s="153"/>
      <c r="Q56" s="153"/>
      <c r="R56" s="153"/>
      <c r="S56" s="153"/>
      <c r="T56" s="153"/>
      <c r="U56" s="153"/>
      <c r="V56" s="153"/>
      <c r="W56" s="153"/>
    </row>
    <row r="57">
      <c r="A57" s="15" t="s">
        <v>312</v>
      </c>
      <c r="B57" s="14"/>
      <c r="C57" s="15"/>
      <c r="D57" s="148">
        <v>-2.0</v>
      </c>
      <c r="E57" s="150"/>
      <c r="F57" s="149"/>
      <c r="G57" s="150"/>
      <c r="H57" s="150"/>
      <c r="I57" s="150"/>
      <c r="J57" s="150"/>
      <c r="K57" s="150"/>
      <c r="L57" s="154"/>
      <c r="M57" s="154"/>
      <c r="N57" s="150"/>
      <c r="O57" s="150"/>
      <c r="P57" s="153"/>
      <c r="Q57" s="153"/>
      <c r="R57" s="153"/>
      <c r="S57" s="153"/>
      <c r="T57" s="153"/>
      <c r="U57" s="153"/>
      <c r="V57" s="153"/>
      <c r="W57" s="153"/>
    </row>
    <row r="58">
      <c r="A58" s="15"/>
      <c r="B58" s="14"/>
      <c r="C58" s="15"/>
      <c r="D58" s="150"/>
      <c r="E58" s="150"/>
      <c r="F58" s="149"/>
      <c r="G58" s="150"/>
      <c r="H58" s="150"/>
      <c r="I58" s="150"/>
      <c r="J58" s="150"/>
      <c r="K58" s="150"/>
      <c r="L58" s="154"/>
      <c r="M58" s="154"/>
      <c r="N58" s="150"/>
      <c r="O58" s="150"/>
      <c r="P58" s="153"/>
      <c r="Q58" s="153"/>
      <c r="R58" s="153"/>
      <c r="S58" s="153"/>
      <c r="T58" s="153"/>
      <c r="U58" s="153"/>
      <c r="V58" s="153"/>
      <c r="W58" s="153"/>
    </row>
    <row r="59">
      <c r="A59" s="29"/>
      <c r="B59" s="28"/>
      <c r="C59" s="29"/>
      <c r="D59" s="150"/>
      <c r="E59" s="150"/>
      <c r="F59" s="149"/>
      <c r="G59" s="150"/>
      <c r="H59" s="150"/>
      <c r="I59" s="150"/>
      <c r="J59" s="150"/>
      <c r="K59" s="150"/>
      <c r="L59" s="154"/>
      <c r="M59" s="154"/>
      <c r="N59" s="150"/>
      <c r="O59" s="150"/>
      <c r="P59" s="153"/>
      <c r="Q59" s="153"/>
      <c r="R59" s="153"/>
      <c r="S59" s="153"/>
      <c r="T59" s="153"/>
      <c r="U59" s="153"/>
      <c r="V59" s="153"/>
      <c r="W59" s="153"/>
    </row>
    <row r="60">
      <c r="A60" s="15"/>
      <c r="B60" s="14"/>
      <c r="C60" s="15"/>
      <c r="D60" s="150"/>
      <c r="E60" s="150"/>
      <c r="F60" s="149"/>
      <c r="G60" s="150"/>
      <c r="H60" s="150"/>
      <c r="I60" s="150"/>
      <c r="J60" s="150"/>
      <c r="K60" s="150"/>
      <c r="L60" s="154"/>
      <c r="M60" s="154"/>
      <c r="N60" s="150"/>
      <c r="O60" s="150"/>
      <c r="P60" s="153"/>
      <c r="Q60" s="153"/>
      <c r="R60" s="153"/>
      <c r="S60" s="153"/>
      <c r="T60" s="153"/>
      <c r="U60" s="153"/>
      <c r="V60" s="153"/>
      <c r="W60" s="153"/>
    </row>
    <row r="61">
      <c r="A61" s="15"/>
      <c r="B61" s="14"/>
      <c r="C61" s="15"/>
      <c r="D61" s="150"/>
      <c r="E61" s="150"/>
      <c r="F61" s="149"/>
      <c r="G61" s="150"/>
      <c r="H61" s="150"/>
      <c r="I61" s="150"/>
      <c r="J61" s="150"/>
      <c r="K61" s="150"/>
      <c r="L61" s="154"/>
      <c r="M61" s="154"/>
      <c r="N61" s="150"/>
      <c r="O61" s="150"/>
      <c r="P61" s="153"/>
      <c r="Q61" s="153"/>
      <c r="R61" s="153"/>
      <c r="S61" s="153"/>
      <c r="T61" s="153"/>
      <c r="U61" s="153"/>
      <c r="V61" s="153"/>
      <c r="W61" s="153"/>
    </row>
    <row r="62">
      <c r="A62" s="15"/>
      <c r="B62" s="14"/>
      <c r="C62" s="15"/>
      <c r="D62" s="150"/>
      <c r="E62" s="150"/>
      <c r="F62" s="149"/>
      <c r="G62" s="150"/>
      <c r="H62" s="150"/>
      <c r="I62" s="150"/>
      <c r="J62" s="150"/>
      <c r="K62" s="150"/>
      <c r="L62" s="154"/>
      <c r="M62" s="154"/>
      <c r="N62" s="150"/>
      <c r="O62" s="150"/>
      <c r="P62" s="153"/>
      <c r="Q62" s="153"/>
      <c r="R62" s="153"/>
      <c r="S62" s="153"/>
      <c r="T62" s="153"/>
      <c r="U62" s="153"/>
      <c r="V62" s="153"/>
      <c r="W62" s="153"/>
    </row>
    <row r="63">
      <c r="A63" s="15"/>
      <c r="B63" s="14"/>
      <c r="C63" s="15"/>
      <c r="D63" s="150"/>
      <c r="E63" s="150"/>
      <c r="F63" s="149"/>
      <c r="G63" s="150"/>
      <c r="H63" s="150"/>
      <c r="I63" s="150"/>
      <c r="J63" s="150"/>
      <c r="K63" s="150"/>
      <c r="L63" s="154"/>
      <c r="M63" s="154"/>
      <c r="N63" s="150"/>
      <c r="O63" s="150"/>
      <c r="P63" s="153"/>
      <c r="Q63" s="153"/>
      <c r="R63" s="153"/>
      <c r="S63" s="153"/>
      <c r="T63" s="153"/>
      <c r="U63" s="153"/>
      <c r="V63" s="153"/>
      <c r="W63" s="153"/>
    </row>
    <row r="64">
      <c r="A64" s="18"/>
      <c r="B64" s="14"/>
      <c r="C64" s="18"/>
      <c r="D64" s="150"/>
      <c r="E64" s="150"/>
      <c r="F64" s="149"/>
      <c r="G64" s="150"/>
      <c r="H64" s="150"/>
      <c r="I64" s="150"/>
      <c r="J64" s="150"/>
      <c r="K64" s="150"/>
      <c r="L64" s="154"/>
      <c r="M64" s="154"/>
      <c r="N64" s="150"/>
      <c r="O64" s="150"/>
      <c r="P64" s="153"/>
      <c r="Q64" s="153"/>
      <c r="R64" s="153"/>
      <c r="S64" s="153"/>
      <c r="T64" s="153"/>
      <c r="U64" s="153"/>
      <c r="V64" s="153"/>
      <c r="W64" s="153"/>
    </row>
    <row r="65">
      <c r="A65" s="29"/>
      <c r="B65" s="28"/>
      <c r="C65" s="29"/>
      <c r="D65" s="150"/>
      <c r="E65" s="150"/>
      <c r="F65" s="149"/>
      <c r="G65" s="150"/>
      <c r="H65" s="150"/>
      <c r="I65" s="150"/>
      <c r="J65" s="150"/>
      <c r="K65" s="150"/>
      <c r="L65" s="154"/>
      <c r="M65" s="154"/>
      <c r="N65" s="150"/>
      <c r="O65" s="150"/>
      <c r="P65" s="153"/>
      <c r="Q65" s="153"/>
      <c r="R65" s="153"/>
      <c r="S65" s="153"/>
      <c r="T65" s="153"/>
      <c r="U65" s="153"/>
      <c r="V65" s="153"/>
      <c r="W65" s="153"/>
    </row>
    <row r="66">
      <c r="A66" s="29"/>
      <c r="B66" s="28"/>
      <c r="C66" s="29"/>
      <c r="D66" s="150"/>
      <c r="E66" s="150"/>
      <c r="F66" s="149"/>
      <c r="G66" s="150"/>
      <c r="H66" s="150"/>
      <c r="I66" s="150"/>
      <c r="J66" s="150"/>
      <c r="K66" s="150"/>
      <c r="L66" s="154"/>
      <c r="M66" s="154"/>
      <c r="N66" s="150"/>
      <c r="O66" s="150"/>
      <c r="P66" s="153"/>
      <c r="Q66" s="153"/>
      <c r="R66" s="153"/>
      <c r="S66" s="153"/>
      <c r="T66" s="153"/>
      <c r="U66" s="153"/>
      <c r="V66" s="153"/>
      <c r="W66" s="153"/>
    </row>
    <row r="67">
      <c r="A67" s="15"/>
      <c r="B67" s="14"/>
      <c r="C67" s="15"/>
      <c r="D67" s="150"/>
      <c r="E67" s="150"/>
      <c r="F67" s="149"/>
      <c r="G67" s="150"/>
      <c r="H67" s="150"/>
      <c r="I67" s="150"/>
      <c r="J67" s="150"/>
      <c r="K67" s="150"/>
      <c r="L67" s="154"/>
      <c r="M67" s="154"/>
      <c r="N67" s="150"/>
      <c r="O67" s="150"/>
      <c r="P67" s="153"/>
      <c r="Q67" s="153"/>
      <c r="R67" s="153"/>
      <c r="S67" s="153"/>
      <c r="T67" s="153"/>
      <c r="U67" s="153"/>
      <c r="V67" s="153"/>
      <c r="W67" s="153"/>
    </row>
    <row r="68">
      <c r="A68" s="29"/>
      <c r="B68" s="28"/>
      <c r="C68" s="29"/>
      <c r="D68" s="150"/>
      <c r="E68" s="150"/>
      <c r="F68" s="149"/>
      <c r="G68" s="150"/>
      <c r="H68" s="150"/>
      <c r="I68" s="150"/>
      <c r="J68" s="150"/>
      <c r="K68" s="150"/>
      <c r="L68" s="154"/>
      <c r="M68" s="154"/>
      <c r="N68" s="150"/>
      <c r="O68" s="150"/>
      <c r="P68" s="153"/>
      <c r="Q68" s="153"/>
      <c r="R68" s="153"/>
      <c r="S68" s="153"/>
      <c r="T68" s="153"/>
      <c r="U68" s="153"/>
      <c r="V68" s="153"/>
      <c r="W68" s="153"/>
    </row>
    <row r="69">
      <c r="A69" s="15"/>
      <c r="B69" s="14"/>
      <c r="C69" s="15"/>
      <c r="D69" s="150"/>
      <c r="E69" s="150"/>
      <c r="F69" s="149"/>
      <c r="G69" s="150"/>
      <c r="H69" s="150"/>
      <c r="I69" s="150"/>
      <c r="J69" s="150"/>
      <c r="K69" s="150"/>
      <c r="L69" s="154"/>
      <c r="M69" s="154"/>
      <c r="N69" s="150"/>
      <c r="O69" s="150"/>
      <c r="P69" s="153"/>
      <c r="Q69" s="153"/>
      <c r="R69" s="153"/>
      <c r="S69" s="153"/>
      <c r="T69" s="153"/>
      <c r="U69" s="153"/>
      <c r="V69" s="153"/>
      <c r="W69" s="153"/>
    </row>
    <row r="70">
      <c r="A70" s="15"/>
      <c r="B70" s="14"/>
      <c r="C70" s="15"/>
      <c r="D70" s="150"/>
      <c r="E70" s="150"/>
      <c r="F70" s="149"/>
      <c r="G70" s="150"/>
      <c r="H70" s="150"/>
      <c r="I70" s="150"/>
      <c r="J70" s="150"/>
      <c r="K70" s="150"/>
      <c r="L70" s="154"/>
      <c r="M70" s="154"/>
      <c r="N70" s="150"/>
      <c r="O70" s="150"/>
      <c r="P70" s="153"/>
      <c r="Q70" s="153"/>
      <c r="R70" s="153"/>
      <c r="S70" s="153"/>
      <c r="T70" s="153"/>
      <c r="U70" s="153"/>
      <c r="V70" s="153"/>
      <c r="W70" s="153"/>
    </row>
  </sheetData>
  <customSheetViews>
    <customSheetView guid="{3EE5260F-7E68-4214-98C4-17E69F99033A}" filter="1" showAutoFilter="1">
      <autoFilter ref="$A$1:$W$70">
        <filterColumn colId="11">
          <filters>
            <filter val="*Extraction"/>
            <filter val="Extraction"/>
          </filters>
        </filterColumn>
        <sortState ref="A1:W70">
          <sortCondition ref="P1:P70"/>
        </sortState>
      </autoFilter>
    </customSheetView>
    <customSheetView guid="{1A19D7C1-E433-4EA6-BA29-1AAEDC308FD1}" filter="1" showAutoFilter="1">
      <autoFilter ref="$A$1:$W$70">
        <filterColumn colId="8">
          <filters>
            <filter val="1"/>
            <filter val="2"/>
            <filter val="3"/>
            <filter val="5"/>
            <filter val="-2"/>
            <filter val="6"/>
            <filter val="7"/>
            <filter val="10"/>
          </filters>
        </filterColumn>
        <sortState ref="A1:W70">
          <sortCondition descending="1" ref="I1:I70"/>
        </sortState>
      </autoFilter>
    </customSheetView>
    <customSheetView guid="{549168E6-EE4E-4884-8A8A-5A0A82C7B20F}" filter="1" showAutoFilter="1">
      <autoFilter ref="$A$1:$W$70">
        <filterColumn colId="11">
          <filters>
            <filter val="*Tourism"/>
            <filter val="Tourism"/>
          </filters>
        </filterColumn>
        <sortState ref="A1:W70">
          <sortCondition ref="P1:P70"/>
        </sortState>
      </autoFilter>
    </customSheetView>
    <customSheetView guid="{CFD2F54D-6BE4-4850-9D0F-1931C31F554B}" filter="1" showAutoFilter="1">
      <autoFilter ref="$A$1:$W$70">
        <sortState ref="A1:W70">
          <sortCondition ref="P1:P70"/>
        </sortState>
      </autoFilter>
    </customSheetView>
    <customSheetView guid="{E451A7FD-A4FA-4046-A647-2BA68C0059B3}" filter="1" showAutoFilter="1">
      <autoFilter ref="$A$1:$W$70">
        <filterColumn colId="10">
          <filters>
            <filter val="1"/>
            <filter val="2"/>
            <filter val="5"/>
            <filter val="7"/>
            <filter val="8"/>
            <filter val="10"/>
          </filters>
        </filterColumn>
        <sortState ref="A1:W70">
          <sortCondition descending="1" ref="K1:K70"/>
        </sortState>
      </autoFilter>
    </customSheetView>
    <customSheetView guid="{D169419A-B880-42B6-9CB8-165C51FEAA95}" filter="1" showAutoFilter="1">
      <autoFilter ref="$A$1:$W$70">
        <filterColumn colId="11">
          <filters>
            <filter val="Hightech"/>
            <filter val="*Hightech"/>
          </filters>
        </filterColumn>
        <sortState ref="A1:W70">
          <sortCondition ref="P1:P70"/>
        </sortState>
      </autoFilter>
    </customSheetView>
    <customSheetView guid="{422794B8-304F-484C-8808-F0F9E3F178F7}" filter="1" showAutoFilter="1">
      <autoFilter ref="$A$1:$W$70">
        <filterColumn colId="11">
          <filters>
            <filter val="Agricultural"/>
            <filter val="*Agricultural"/>
          </filters>
        </filterColumn>
        <sortState ref="A1:W70">
          <sortCondition ref="P1:P70"/>
        </sortState>
      </autoFilter>
    </customSheetView>
    <customSheetView guid="{037BDFBB-7248-451F-9E07-E89B52EB98B7}" filter="1" showAutoFilter="1">
      <autoFilter ref="$A$1:$W$70">
        <filterColumn colId="3">
          <filters>
            <filter val="1"/>
            <filter val="-1"/>
            <filter val="-2"/>
            <filter val="-3"/>
          </filters>
        </filterColumn>
        <sortState ref="A1:W70">
          <sortCondition descending="1" ref="D1:D70"/>
        </sortState>
      </autoFilter>
    </customSheetView>
    <customSheetView guid="{402859E2-8D20-41D5-A933-7D1CE727598D}" filter="1" showAutoFilter="1">
      <autoFilter ref="$A$1:$W$70">
        <filterColumn colId="6">
          <filters>
            <filter val="1"/>
            <filter val="2"/>
            <filter val="-1"/>
            <filter val="4"/>
            <filter val="-2"/>
            <filter val="-3"/>
            <filter val="6"/>
            <filter val="-4"/>
            <filter val="8"/>
            <filter val="10"/>
          </filters>
        </filterColumn>
        <sortState ref="A1:W70">
          <sortCondition descending="1" ref="G1:G70"/>
          <sortCondition ref="P1:P70"/>
        </sortState>
      </autoFilter>
    </customSheetView>
    <customSheetView guid="{B2F4DD20-E8CC-4387-BDA3-96F11A428152}" filter="1" showAutoFilter="1">
      <autoFilter ref="$A$1:$W$70">
        <filterColumn colId="11">
          <filters>
            <filter val="*Military"/>
            <filter val="Military"/>
          </filters>
        </filterColumn>
        <sortState ref="A1:W70">
          <sortCondition ref="P1:P70"/>
        </sortState>
      </autoFilter>
    </customSheetView>
    <customSheetView guid="{E62FD8B7-83A3-4E21-82ED-F38E0CFC2BC1}" filter="1" showAutoFilter="1">
      <autoFilter ref="$A$1:$W$70">
        <filterColumn colId="13">
          <filters>
            <filter val="0"/>
            <filter val="1"/>
            <filter val="2"/>
            <filter val="5"/>
            <filter val="10"/>
          </filters>
        </filterColumn>
        <sortState ref="A1:W70">
          <sortCondition descending="1" ref="N1:N70"/>
        </sortState>
      </autoFilter>
    </customSheetView>
    <customSheetView guid="{480907BB-40B1-4720-B815-2F429F903676}" filter="1" showAutoFilter="1">
      <autoFilter ref="$A$1:$W$70">
        <filterColumn colId="4">
          <filters>
            <filter val="1"/>
            <filter val="2"/>
            <filter val="-6"/>
          </filters>
        </filterColumn>
        <sortState ref="A1:W70">
          <sortCondition descending="1" ref="E1:E70"/>
          <sortCondition ref="P1:P70"/>
        </sortState>
      </autoFilter>
    </customSheetView>
    <customSheetView guid="{979C3803-B5AC-4FE7-9D73-0578ED0F1088}" filter="1" showAutoFilter="1">
      <autoFilter ref="$A$1:$W$70">
        <filterColumn colId="11">
          <filters>
            <filter val="*Industrial"/>
            <filter val="Industrial"/>
          </filters>
        </filterColumn>
        <sortState ref="A1:W70">
          <sortCondition ref="P1:P70"/>
        </sortState>
      </autoFilter>
    </customSheetView>
    <customSheetView guid="{09A085FD-ADFD-461F-A54F-6573C4C59F7B}" filter="1" showAutoFilter="1">
      <autoFilter ref="$A$1:$W$70">
        <filterColumn colId="11">
          <filters>
            <filter val="Colony"/>
          </filters>
        </filterColumn>
        <sortState ref="A1:W70">
          <sortCondition ref="P1:P70"/>
        </sortState>
      </autoFilter>
    </customSheetView>
    <customSheetView guid="{89B5EDBC-F02C-4FF0-B050-958DC6778220}" filter="1" showAutoFilter="1">
      <autoFilter ref="$A$1:$W$70">
        <filterColumn colId="7">
          <filters>
            <filter val="1"/>
            <filter val="3"/>
            <filter val="5"/>
            <filter val="6"/>
            <filter val="8"/>
            <filter val="10"/>
          </filters>
        </filterColumn>
        <sortState ref="A1:W70">
          <sortCondition descending="1" ref="H1:H70"/>
          <sortCondition ref="P1:P70"/>
        </sortState>
      </autoFilter>
    </customSheetView>
    <customSheetView guid="{F86A5AB6-25CF-43E7-96F0-E526D54A5411}" filter="1" showAutoFilter="1">
      <autoFilter ref="$A$1:$W$70">
        <filterColumn colId="9">
          <filters>
            <filter val="1"/>
            <filter val="3"/>
            <filter val="5"/>
            <filter val="-2"/>
            <filter val="6"/>
            <filter val="-4"/>
            <filter val="10"/>
          </filters>
        </filterColumn>
        <sortState ref="A1:W70">
          <sortCondition descending="1" ref="J1:J70"/>
        </sortState>
      </autoFilter>
    </customSheetView>
  </customSheetViews>
  <conditionalFormatting sqref="D1:E70">
    <cfRule type="cellIs" dxfId="12" priority="1" operator="greaterThanOrEqual">
      <formula>2</formula>
    </cfRule>
  </conditionalFormatting>
  <conditionalFormatting sqref="D1:E70">
    <cfRule type="cellIs" dxfId="13" priority="2" operator="greaterThanOrEqual">
      <formula>0</formula>
    </cfRule>
  </conditionalFormatting>
  <conditionalFormatting sqref="D1:E70">
    <cfRule type="cellIs" dxfId="14" priority="3" operator="lessThanOrEqual">
      <formula>-1</formula>
    </cfRule>
  </conditionalFormatting>
  <conditionalFormatting sqref="G1:K70 N1:O70">
    <cfRule type="colorScale" priority="4">
      <colorScale>
        <cfvo type="min"/>
        <cfvo type="formula" val="1"/>
        <cfvo type="max"/>
        <color rgb="FF660000"/>
        <color rgb="FF0C343D"/>
        <color rgb="FF274E13"/>
      </colorScale>
    </cfRule>
  </conditionalFormatting>
  <conditionalFormatting sqref="P1:P70">
    <cfRule type="colorScale" priority="5">
      <colorScale>
        <cfvo type="formula" val="4000"/>
        <cfvo type="formula" val="9000"/>
        <cfvo type="formula" val="70000"/>
        <color rgb="FF274E13"/>
        <color rgb="FF612C04"/>
        <color rgb="FF660000"/>
      </colorScale>
    </cfRule>
  </conditionalFormatting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5F06"/>
    <outlinePr summaryBelow="0" summaryRight="0"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75"/>
  <cols>
    <col customWidth="1" min="1" max="1" width="39.63"/>
    <col customWidth="1" min="2" max="2" width="6.38"/>
    <col customWidth="1" min="3" max="3" width="31.13"/>
    <col customWidth="1" min="4" max="5" width="3.63"/>
    <col customWidth="1" min="6" max="6" width="0.75"/>
    <col customWidth="1" min="7" max="11" width="9.75"/>
    <col customWidth="1" min="12" max="13" width="13.13"/>
    <col customWidth="1" min="19" max="24" width="1.25"/>
  </cols>
  <sheetData>
    <row r="1">
      <c r="A1" s="161" t="s">
        <v>313</v>
      </c>
      <c r="B1" s="162"/>
      <c r="C1" s="163"/>
      <c r="D1" s="162" t="s">
        <v>243</v>
      </c>
      <c r="E1" s="162" t="s">
        <v>244</v>
      </c>
      <c r="F1" s="164"/>
      <c r="G1" s="165" t="s">
        <v>14</v>
      </c>
      <c r="H1" s="165" t="s">
        <v>15</v>
      </c>
      <c r="I1" s="165" t="s">
        <v>16</v>
      </c>
      <c r="J1" s="165" t="s">
        <v>17</v>
      </c>
      <c r="K1" s="165" t="s">
        <v>18</v>
      </c>
      <c r="L1" s="166" t="s">
        <v>10</v>
      </c>
      <c r="M1" s="166" t="s">
        <v>245</v>
      </c>
      <c r="N1" s="167" t="s">
        <v>246</v>
      </c>
      <c r="O1" s="167" t="s">
        <v>247</v>
      </c>
      <c r="P1" s="168" t="s">
        <v>19</v>
      </c>
      <c r="Q1" s="167" t="s">
        <v>20</v>
      </c>
      <c r="R1" s="167" t="s">
        <v>21</v>
      </c>
      <c r="S1" s="169"/>
      <c r="T1" s="169"/>
      <c r="U1" s="169"/>
      <c r="V1" s="169"/>
      <c r="W1" s="169"/>
      <c r="X1" s="169"/>
    </row>
    <row r="2">
      <c r="A2" s="170" t="s">
        <v>314</v>
      </c>
      <c r="B2" s="150"/>
      <c r="C2" s="171" t="s">
        <v>315</v>
      </c>
      <c r="D2" s="150">
        <f t="shared" ref="D2:E2" si="1">SUM(D4:D255)</f>
        <v>0</v>
      </c>
      <c r="E2" s="150">
        <f t="shared" si="1"/>
        <v>0</v>
      </c>
      <c r="F2" s="37"/>
      <c r="G2" s="150">
        <f t="shared" ref="G2:K2" si="2">SUM(G4:G255)</f>
        <v>0</v>
      </c>
      <c r="H2" s="150">
        <f t="shared" si="2"/>
        <v>0</v>
      </c>
      <c r="I2" s="150">
        <f t="shared" si="2"/>
        <v>0</v>
      </c>
      <c r="J2" s="150">
        <f t="shared" si="2"/>
        <v>0</v>
      </c>
      <c r="K2" s="150">
        <f t="shared" si="2"/>
        <v>0</v>
      </c>
      <c r="L2" s="150"/>
      <c r="M2" s="150"/>
      <c r="N2" s="150">
        <f t="shared" ref="N2:R2" si="3">SUM(N4:N255)</f>
        <v>0</v>
      </c>
      <c r="O2" s="150">
        <f t="shared" si="3"/>
        <v>0</v>
      </c>
      <c r="P2" s="135">
        <f t="shared" si="3"/>
        <v>0</v>
      </c>
      <c r="Q2" s="135">
        <f t="shared" si="3"/>
        <v>0</v>
      </c>
      <c r="R2" s="135">
        <f t="shared" si="3"/>
        <v>0</v>
      </c>
      <c r="S2" s="153"/>
      <c r="T2" s="153"/>
      <c r="U2" s="153"/>
      <c r="V2" s="153"/>
      <c r="W2" s="153"/>
      <c r="X2" s="153"/>
    </row>
    <row r="3">
      <c r="A3" s="172" t="s">
        <v>316</v>
      </c>
      <c r="B3" s="173" t="s">
        <v>241</v>
      </c>
      <c r="C3" s="174" t="s">
        <v>242</v>
      </c>
      <c r="D3" s="173" t="s">
        <v>243</v>
      </c>
      <c r="E3" s="173" t="s">
        <v>244</v>
      </c>
      <c r="F3" s="175"/>
      <c r="G3" s="176" t="s">
        <v>14</v>
      </c>
      <c r="H3" s="176" t="s">
        <v>15</v>
      </c>
      <c r="I3" s="176" t="s">
        <v>16</v>
      </c>
      <c r="J3" s="176" t="s">
        <v>17</v>
      </c>
      <c r="K3" s="176" t="s">
        <v>18</v>
      </c>
      <c r="L3" s="174" t="s">
        <v>10</v>
      </c>
      <c r="M3" s="174" t="s">
        <v>245</v>
      </c>
      <c r="N3" s="177" t="s">
        <v>246</v>
      </c>
      <c r="O3" s="177" t="s">
        <v>247</v>
      </c>
      <c r="P3" s="178" t="s">
        <v>19</v>
      </c>
      <c r="Q3" s="177" t="s">
        <v>20</v>
      </c>
      <c r="R3" s="177" t="s">
        <v>21</v>
      </c>
      <c r="S3" s="179"/>
      <c r="T3" s="179"/>
      <c r="U3" s="179"/>
      <c r="V3" s="179"/>
      <c r="W3" s="179"/>
      <c r="X3" s="179"/>
    </row>
    <row r="4">
      <c r="A4" s="180"/>
      <c r="B4" s="150" t="str">
        <f>IFERROR(__xludf.DUMMYFUNCTION("IF(ISBLANK($A4), """", FILTER('Stats-only'!$B$2:$B$70, 'Stats-only'!$A$2:$A$70 = $A4)) "),"")</f>
        <v/>
      </c>
      <c r="C4" s="148" t="s">
        <v>317</v>
      </c>
      <c r="D4" s="150" t="str">
        <f>IFERROR(__xludf.DUMMYFUNCTION("IF(ISBLANK($A4),"""",IF((FILTER('Stats-only'!$D$2:$D$70,'Stats-only'!$A$2:$A$70=$A4))=1,1,""""))"),"")</f>
        <v/>
      </c>
      <c r="E4" s="150" t="str">
        <f>IFERROR(__xludf.DUMMYFUNCTION("IF(ISBLANK($A4),"""",IF((FILTER('Stats-only'!$E$2:$E$70,'Stats-only'!$A$2:$A$70=$A4))=1,1,""""))"),"")</f>
        <v/>
      </c>
      <c r="F4" s="37"/>
      <c r="G4" s="150" t="str">
        <f>IFERROR(__xludf.DUMMYFUNCTION("IF(ISBLANK($A4), """", FILTER('Stats-only'!$G$2:$W$70, 'Stats-only'!$A$2:$A$70 = $A4)) "),"")</f>
        <v/>
      </c>
      <c r="H4" s="150"/>
      <c r="I4" s="150"/>
      <c r="J4" s="150"/>
      <c r="K4" s="150"/>
      <c r="L4" s="153"/>
      <c r="M4" s="153"/>
      <c r="N4" s="153"/>
      <c r="O4" s="153"/>
      <c r="P4" s="135"/>
      <c r="Q4" s="135"/>
      <c r="R4" s="135"/>
      <c r="S4" s="153"/>
      <c r="T4" s="153"/>
      <c r="U4" s="153"/>
      <c r="V4" s="153"/>
      <c r="W4" s="153"/>
      <c r="X4" s="153"/>
    </row>
    <row r="5">
      <c r="A5" s="180"/>
      <c r="B5" s="150" t="str">
        <f>IFERROR(__xludf.DUMMYFUNCTION("IF(ISBLANK($A5), """", FILTER('Stats-only'!$B$2:$W$70, 'Stats-only'!$A$2:$A$70 = $A5)) "),"")</f>
        <v/>
      </c>
      <c r="C5" s="153"/>
      <c r="D5" s="150"/>
      <c r="E5" s="150"/>
      <c r="F5" s="37"/>
      <c r="G5" s="150"/>
      <c r="H5" s="150"/>
      <c r="I5" s="150"/>
      <c r="J5" s="150"/>
      <c r="K5" s="150"/>
      <c r="L5" s="153"/>
      <c r="M5" s="153"/>
      <c r="N5" s="153"/>
      <c r="O5" s="153"/>
      <c r="P5" s="135"/>
      <c r="Q5" s="135"/>
      <c r="R5" s="135"/>
      <c r="S5" s="153"/>
      <c r="T5" s="153"/>
      <c r="U5" s="153"/>
      <c r="V5" s="153"/>
      <c r="W5" s="153"/>
      <c r="X5" s="153"/>
    </row>
    <row r="6">
      <c r="A6" s="180"/>
      <c r="B6" s="150" t="str">
        <f>IFERROR(__xludf.DUMMYFUNCTION("IF(ISBLANK($A6), """", FILTER('Stats-only'!$B$2:$W$70, 'Stats-only'!$A$2:$A$70 = $A6)) "),"")</f>
        <v/>
      </c>
      <c r="C6" s="153"/>
      <c r="D6" s="150"/>
      <c r="E6" s="150"/>
      <c r="F6" s="37"/>
      <c r="G6" s="150"/>
      <c r="H6" s="150"/>
      <c r="I6" s="150"/>
      <c r="J6" s="150"/>
      <c r="K6" s="150"/>
      <c r="L6" s="153"/>
      <c r="M6" s="153"/>
      <c r="N6" s="153"/>
      <c r="O6" s="153"/>
      <c r="P6" s="135"/>
      <c r="Q6" s="135"/>
      <c r="R6" s="135"/>
      <c r="S6" s="153"/>
      <c r="T6" s="153"/>
      <c r="U6" s="153"/>
      <c r="V6" s="153"/>
      <c r="W6" s="153"/>
      <c r="X6" s="153"/>
    </row>
    <row r="7">
      <c r="A7" s="180"/>
      <c r="B7" s="150" t="str">
        <f>IFERROR(__xludf.DUMMYFUNCTION("IF(ISBLANK($A7), """", FILTER('Stats-only'!$B$2:$W$70, 'Stats-only'!$A$2:$A$70 = $A7)) "),"")</f>
        <v/>
      </c>
      <c r="C7" s="153"/>
      <c r="D7" s="150"/>
      <c r="E7" s="150"/>
      <c r="F7" s="37"/>
      <c r="G7" s="150"/>
      <c r="H7" s="150"/>
      <c r="I7" s="150"/>
      <c r="J7" s="150"/>
      <c r="K7" s="150"/>
      <c r="L7" s="153"/>
      <c r="M7" s="153"/>
      <c r="N7" s="153"/>
      <c r="O7" s="153"/>
      <c r="P7" s="135"/>
      <c r="Q7" s="135"/>
      <c r="R7" s="135"/>
      <c r="S7" s="153"/>
      <c r="T7" s="153"/>
      <c r="U7" s="153"/>
      <c r="V7" s="153"/>
      <c r="W7" s="153"/>
      <c r="X7" s="153"/>
    </row>
    <row r="8">
      <c r="A8" s="180"/>
      <c r="B8" s="150" t="str">
        <f>IFERROR(__xludf.DUMMYFUNCTION("IF(ISBLANK($A8), """", FILTER('Stats-only'!$B$2:$W$70, 'Stats-only'!$A$2:$A$70 = $A8)) "),"")</f>
        <v/>
      </c>
      <c r="C8" s="153"/>
      <c r="D8" s="150"/>
      <c r="E8" s="150"/>
      <c r="F8" s="37"/>
      <c r="G8" s="150"/>
      <c r="H8" s="150"/>
      <c r="I8" s="150"/>
      <c r="J8" s="150"/>
      <c r="K8" s="150"/>
      <c r="L8" s="153"/>
      <c r="M8" s="153"/>
      <c r="N8" s="153"/>
      <c r="O8" s="153"/>
      <c r="P8" s="135"/>
      <c r="Q8" s="135"/>
      <c r="R8" s="135"/>
      <c r="S8" s="153"/>
      <c r="T8" s="153"/>
      <c r="U8" s="153"/>
      <c r="V8" s="153"/>
      <c r="W8" s="153"/>
      <c r="X8" s="153"/>
    </row>
    <row r="9">
      <c r="A9" s="180"/>
      <c r="B9" s="150" t="str">
        <f>IFERROR(__xludf.DUMMYFUNCTION("IF(ISBLANK($A9), """", FILTER('Stats-only'!$B$2:$W$70, 'Stats-only'!$A$2:$A$70 = $A9)) "),"")</f>
        <v/>
      </c>
      <c r="C9" s="153"/>
      <c r="D9" s="150"/>
      <c r="E9" s="150"/>
      <c r="F9" s="37"/>
      <c r="G9" s="150"/>
      <c r="H9" s="150"/>
      <c r="I9" s="150"/>
      <c r="J9" s="150"/>
      <c r="K9" s="150"/>
      <c r="L9" s="153"/>
      <c r="M9" s="153"/>
      <c r="N9" s="153"/>
      <c r="O9" s="153"/>
      <c r="P9" s="135"/>
      <c r="Q9" s="135"/>
      <c r="R9" s="135"/>
      <c r="S9" s="153"/>
      <c r="T9" s="153"/>
      <c r="U9" s="153"/>
      <c r="V9" s="153"/>
      <c r="W9" s="153"/>
      <c r="X9" s="153"/>
    </row>
    <row r="10">
      <c r="A10" s="180"/>
      <c r="B10" s="150" t="str">
        <f>IFERROR(__xludf.DUMMYFUNCTION("IF(ISBLANK($A10), """", FILTER('Stats-only'!$B$2:$W$70, 'Stats-only'!$A$2:$A$70 = $A10)) "),"")</f>
        <v/>
      </c>
      <c r="C10" s="153"/>
      <c r="D10" s="150"/>
      <c r="E10" s="150"/>
      <c r="F10" s="37"/>
      <c r="G10" s="150"/>
      <c r="H10" s="150"/>
      <c r="I10" s="150"/>
      <c r="J10" s="150"/>
      <c r="K10" s="150"/>
      <c r="L10" s="153"/>
      <c r="M10" s="153"/>
      <c r="N10" s="153"/>
      <c r="O10" s="153"/>
      <c r="P10" s="135"/>
      <c r="Q10" s="135"/>
      <c r="R10" s="135"/>
      <c r="S10" s="153"/>
      <c r="T10" s="153"/>
      <c r="U10" s="153"/>
      <c r="V10" s="153"/>
      <c r="W10" s="153"/>
      <c r="X10" s="153"/>
    </row>
    <row r="11">
      <c r="A11" s="180"/>
      <c r="B11" s="150" t="str">
        <f>IFERROR(__xludf.DUMMYFUNCTION("IF(ISBLANK($A11), """", FILTER('Stats-only'!$B$2:$W$70, 'Stats-only'!$A$2:$A$70 = $A11)) "),"")</f>
        <v/>
      </c>
      <c r="C11" s="153"/>
      <c r="D11" s="150"/>
      <c r="E11" s="150"/>
      <c r="F11" s="37"/>
      <c r="G11" s="150"/>
      <c r="H11" s="150"/>
      <c r="I11" s="150"/>
      <c r="J11" s="150"/>
      <c r="K11" s="150"/>
      <c r="L11" s="153"/>
      <c r="M11" s="153"/>
      <c r="N11" s="153"/>
      <c r="O11" s="153"/>
      <c r="P11" s="135"/>
      <c r="Q11" s="135"/>
      <c r="R11" s="135"/>
      <c r="S11" s="153"/>
      <c r="T11" s="153"/>
      <c r="U11" s="153"/>
      <c r="V11" s="153"/>
      <c r="W11" s="153"/>
      <c r="X11" s="153"/>
    </row>
    <row r="12">
      <c r="A12" s="180"/>
      <c r="B12" s="150" t="str">
        <f>IFERROR(__xludf.DUMMYFUNCTION("IF(ISBLANK($A12), """", FILTER('Stats-only'!$B$2:$W$70, 'Stats-only'!$A$2:$A$70 = $A12)) "),"")</f>
        <v/>
      </c>
      <c r="C12" s="153"/>
      <c r="D12" s="150"/>
      <c r="E12" s="150"/>
      <c r="F12" s="37"/>
      <c r="G12" s="150"/>
      <c r="H12" s="150"/>
      <c r="I12" s="150"/>
      <c r="J12" s="150"/>
      <c r="K12" s="150"/>
      <c r="L12" s="153"/>
      <c r="M12" s="153"/>
      <c r="N12" s="153"/>
      <c r="O12" s="153"/>
      <c r="P12" s="135"/>
      <c r="Q12" s="135"/>
      <c r="R12" s="135"/>
      <c r="S12" s="153"/>
      <c r="T12" s="153"/>
      <c r="U12" s="153"/>
      <c r="V12" s="153"/>
      <c r="W12" s="153"/>
      <c r="X12" s="153"/>
    </row>
    <row r="13">
      <c r="A13" s="180"/>
      <c r="B13" s="150" t="str">
        <f>IFERROR(__xludf.DUMMYFUNCTION("IF(ISBLANK($A13), """", FILTER('Stats-only'!$B$2:$W$70, 'Stats-only'!$A$2:$A$70 = $A13)) "),"")</f>
        <v/>
      </c>
      <c r="C13" s="153"/>
      <c r="D13" s="150"/>
      <c r="E13" s="150"/>
      <c r="F13" s="37"/>
      <c r="G13" s="150"/>
      <c r="H13" s="150"/>
      <c r="I13" s="150"/>
      <c r="J13" s="150"/>
      <c r="K13" s="150"/>
      <c r="L13" s="153"/>
      <c r="M13" s="153"/>
      <c r="N13" s="153"/>
      <c r="O13" s="153"/>
      <c r="P13" s="135"/>
      <c r="Q13" s="135"/>
      <c r="R13" s="135"/>
      <c r="S13" s="153"/>
      <c r="T13" s="153"/>
      <c r="U13" s="153"/>
      <c r="V13" s="153"/>
      <c r="W13" s="153"/>
      <c r="X13" s="153"/>
    </row>
    <row r="14">
      <c r="A14" s="181"/>
      <c r="B14" s="150" t="str">
        <f>IFERROR(__xludf.DUMMYFUNCTION("IF(ISBLANK($A14), """", FILTER('Stats-only'!$B$2:$W$70, 'Stats-only'!$A$2:$A$70 = $A14)) "),"")</f>
        <v/>
      </c>
      <c r="C14" s="153"/>
      <c r="D14" s="150"/>
      <c r="E14" s="150"/>
      <c r="F14" s="37"/>
      <c r="G14" s="150"/>
      <c r="H14" s="150"/>
      <c r="I14" s="150"/>
      <c r="J14" s="150"/>
      <c r="K14" s="150"/>
      <c r="L14" s="153"/>
      <c r="M14" s="153"/>
      <c r="N14" s="153"/>
      <c r="O14" s="153"/>
      <c r="P14" s="135"/>
      <c r="Q14" s="135"/>
      <c r="R14" s="135"/>
      <c r="S14" s="153"/>
      <c r="T14" s="153"/>
      <c r="U14" s="153"/>
      <c r="V14" s="153"/>
      <c r="W14" s="153"/>
      <c r="X14" s="153"/>
    </row>
    <row r="15">
      <c r="A15" s="181"/>
      <c r="B15" s="150" t="str">
        <f>IFERROR(__xludf.DUMMYFUNCTION("IF(ISBLANK($A15), """", FILTER('Stats-only'!$B$2:$W$70, 'Stats-only'!$A$2:$A$70 = $A15)) "),"")</f>
        <v/>
      </c>
      <c r="C15" s="153"/>
      <c r="D15" s="150"/>
      <c r="E15" s="150"/>
      <c r="F15" s="37"/>
      <c r="G15" s="150"/>
      <c r="H15" s="150"/>
      <c r="I15" s="150"/>
      <c r="J15" s="150"/>
      <c r="K15" s="150"/>
      <c r="L15" s="153"/>
      <c r="M15" s="153"/>
      <c r="N15" s="153"/>
      <c r="O15" s="153"/>
      <c r="P15" s="135"/>
      <c r="Q15" s="135"/>
      <c r="R15" s="135"/>
      <c r="S15" s="153"/>
      <c r="T15" s="153"/>
      <c r="U15" s="153"/>
      <c r="V15" s="153"/>
      <c r="W15" s="153"/>
      <c r="X15" s="153"/>
    </row>
    <row r="16">
      <c r="A16" s="181"/>
      <c r="B16" s="150" t="str">
        <f>IFERROR(__xludf.DUMMYFUNCTION("IF(ISBLANK($A16), """", FILTER('Stats-only'!$B$2:$W$70, 'Stats-only'!$A$2:$A$70 = $A16)) "),"")</f>
        <v/>
      </c>
      <c r="C16" s="153"/>
      <c r="D16" s="150"/>
      <c r="E16" s="150"/>
      <c r="F16" s="37"/>
      <c r="G16" s="150"/>
      <c r="H16" s="150"/>
      <c r="I16" s="150"/>
      <c r="J16" s="150"/>
      <c r="K16" s="150"/>
      <c r="L16" s="153"/>
      <c r="M16" s="153"/>
      <c r="N16" s="153"/>
      <c r="O16" s="153"/>
      <c r="P16" s="135"/>
      <c r="Q16" s="135"/>
      <c r="R16" s="135"/>
      <c r="S16" s="153"/>
      <c r="T16" s="153"/>
      <c r="U16" s="153"/>
      <c r="V16" s="153"/>
      <c r="W16" s="153"/>
      <c r="X16" s="153"/>
    </row>
    <row r="17">
      <c r="A17" s="181"/>
      <c r="B17" s="150" t="str">
        <f>IFERROR(__xludf.DUMMYFUNCTION("IF(ISBLANK($A17), """", FILTER('Stats-only'!$B$2:$W$70, 'Stats-only'!$A$2:$A$70 = $A17)) "),"")</f>
        <v/>
      </c>
      <c r="C17" s="153"/>
      <c r="D17" s="150"/>
      <c r="E17" s="150"/>
      <c r="F17" s="37"/>
      <c r="G17" s="150"/>
      <c r="H17" s="150"/>
      <c r="I17" s="150"/>
      <c r="J17" s="150"/>
      <c r="K17" s="150"/>
      <c r="L17" s="153"/>
      <c r="M17" s="153"/>
      <c r="N17" s="153"/>
      <c r="O17" s="153"/>
      <c r="P17" s="135"/>
      <c r="Q17" s="135"/>
      <c r="R17" s="135"/>
      <c r="S17" s="153"/>
      <c r="T17" s="153"/>
      <c r="U17" s="153"/>
      <c r="V17" s="153"/>
      <c r="W17" s="153"/>
      <c r="X17" s="153"/>
    </row>
    <row r="18">
      <c r="A18" s="181"/>
      <c r="B18" s="150" t="str">
        <f>IFERROR(__xludf.DUMMYFUNCTION("IF(ISBLANK($A18), """", FILTER('Stats-only'!$B$2:$W$70, 'Stats-only'!$A$2:$A$70 = $A18)) "),"")</f>
        <v/>
      </c>
      <c r="C18" s="153"/>
      <c r="D18" s="150"/>
      <c r="E18" s="150"/>
      <c r="F18" s="37"/>
      <c r="G18" s="150"/>
      <c r="H18" s="150"/>
      <c r="I18" s="150"/>
      <c r="J18" s="150"/>
      <c r="K18" s="150"/>
      <c r="L18" s="153"/>
      <c r="M18" s="153"/>
      <c r="N18" s="153"/>
      <c r="O18" s="153"/>
      <c r="P18" s="135"/>
      <c r="Q18" s="135"/>
      <c r="R18" s="135"/>
      <c r="S18" s="153"/>
      <c r="T18" s="153"/>
      <c r="U18" s="153"/>
      <c r="V18" s="153"/>
      <c r="W18" s="153"/>
      <c r="X18" s="153"/>
    </row>
    <row r="19">
      <c r="A19" s="181"/>
      <c r="B19" s="150" t="str">
        <f>IFERROR(__xludf.DUMMYFUNCTION("IF(ISBLANK($A19), """", FILTER('Stats-only'!$B$2:$W$70, 'Stats-only'!$A$2:$A$70 = $A19)) "),"")</f>
        <v/>
      </c>
      <c r="C19" s="153"/>
      <c r="D19" s="150"/>
      <c r="E19" s="150"/>
      <c r="F19" s="37"/>
      <c r="G19" s="150"/>
      <c r="H19" s="150"/>
      <c r="I19" s="150"/>
      <c r="J19" s="150"/>
      <c r="K19" s="150"/>
      <c r="L19" s="153"/>
      <c r="M19" s="153"/>
      <c r="N19" s="153"/>
      <c r="O19" s="153"/>
      <c r="P19" s="135"/>
      <c r="Q19" s="135"/>
      <c r="R19" s="135"/>
      <c r="S19" s="153"/>
      <c r="T19" s="153"/>
      <c r="U19" s="153"/>
      <c r="V19" s="153"/>
      <c r="W19" s="153"/>
      <c r="X19" s="153"/>
    </row>
    <row r="20">
      <c r="A20" s="181"/>
      <c r="B20" s="150" t="str">
        <f>IFERROR(__xludf.DUMMYFUNCTION("IF(ISBLANK($A20), """", FILTER('Stats-only'!$B$2:$W$70, 'Stats-only'!$A$2:$A$70 = $A20)) "),"")</f>
        <v/>
      </c>
      <c r="C20" s="153"/>
      <c r="D20" s="150"/>
      <c r="E20" s="150"/>
      <c r="F20" s="37"/>
      <c r="G20" s="150"/>
      <c r="H20" s="150"/>
      <c r="I20" s="150"/>
      <c r="J20" s="150"/>
      <c r="K20" s="150"/>
      <c r="L20" s="153"/>
      <c r="M20" s="153"/>
      <c r="N20" s="153"/>
      <c r="O20" s="153"/>
      <c r="P20" s="135"/>
      <c r="Q20" s="135"/>
      <c r="R20" s="135"/>
      <c r="S20" s="153"/>
      <c r="T20" s="153"/>
      <c r="U20" s="153"/>
      <c r="V20" s="153"/>
      <c r="W20" s="153"/>
      <c r="X20" s="153"/>
    </row>
    <row r="21">
      <c r="A21" s="181"/>
      <c r="B21" s="150" t="str">
        <f>IFERROR(__xludf.DUMMYFUNCTION("IF(ISBLANK($A21), """", FILTER('Stats-only'!$B$2:$W$70, 'Stats-only'!$A$2:$A$70 = $A21)) "),"")</f>
        <v/>
      </c>
      <c r="C21" s="153"/>
      <c r="D21" s="150"/>
      <c r="E21" s="150"/>
      <c r="F21" s="37"/>
      <c r="G21" s="150"/>
      <c r="H21" s="150"/>
      <c r="I21" s="150"/>
      <c r="J21" s="150"/>
      <c r="K21" s="150"/>
      <c r="L21" s="153"/>
      <c r="M21" s="153"/>
      <c r="N21" s="153"/>
      <c r="O21" s="153"/>
      <c r="P21" s="135"/>
      <c r="Q21" s="135"/>
      <c r="R21" s="135"/>
      <c r="S21" s="153"/>
      <c r="T21" s="153"/>
      <c r="U21" s="153"/>
      <c r="V21" s="153"/>
      <c r="W21" s="153"/>
      <c r="X21" s="153"/>
    </row>
    <row r="22">
      <c r="A22" s="181"/>
      <c r="B22" s="150" t="str">
        <f>IFERROR(__xludf.DUMMYFUNCTION("IF(ISBLANK($A22), """", FILTER('Stats-only'!$B$2:$W$70, 'Stats-only'!$A$2:$A$70 = $A22)) "),"")</f>
        <v/>
      </c>
      <c r="C22" s="153"/>
      <c r="D22" s="150"/>
      <c r="E22" s="150"/>
      <c r="F22" s="37"/>
      <c r="G22" s="150"/>
      <c r="H22" s="150"/>
      <c r="I22" s="150"/>
      <c r="J22" s="150"/>
      <c r="K22" s="150"/>
      <c r="L22" s="153"/>
      <c r="M22" s="153"/>
      <c r="N22" s="153"/>
      <c r="O22" s="153"/>
      <c r="P22" s="135"/>
      <c r="Q22" s="135"/>
      <c r="R22" s="135"/>
      <c r="S22" s="153"/>
      <c r="T22" s="153"/>
      <c r="U22" s="153"/>
      <c r="V22" s="153"/>
      <c r="W22" s="153"/>
      <c r="X22" s="153"/>
    </row>
    <row r="23">
      <c r="A23" s="181"/>
      <c r="B23" s="150" t="str">
        <f>IFERROR(__xludf.DUMMYFUNCTION("IF(ISBLANK($A23), """", FILTER('Stats-only'!$B$2:$W$70, 'Stats-only'!$A$2:$A$70 = $A23)) "),"")</f>
        <v/>
      </c>
      <c r="C23" s="153"/>
      <c r="D23" s="150"/>
      <c r="E23" s="150"/>
      <c r="F23" s="37"/>
      <c r="G23" s="150"/>
      <c r="H23" s="150"/>
      <c r="I23" s="150"/>
      <c r="J23" s="150"/>
      <c r="K23" s="150"/>
      <c r="L23" s="153"/>
      <c r="M23" s="153"/>
      <c r="N23" s="153"/>
      <c r="O23" s="153"/>
      <c r="P23" s="135"/>
      <c r="Q23" s="135"/>
      <c r="R23" s="135"/>
      <c r="S23" s="153"/>
      <c r="T23" s="153"/>
      <c r="U23" s="153"/>
      <c r="V23" s="153"/>
      <c r="W23" s="153"/>
      <c r="X23" s="153"/>
    </row>
    <row r="24">
      <c r="A24" s="181"/>
      <c r="B24" s="150" t="str">
        <f>IFERROR(__xludf.DUMMYFUNCTION("IF(ISBLANK($A24), """", FILTER('Stats-only'!$B$2:$W$70, 'Stats-only'!$A$2:$A$70 = $A24)) "),"")</f>
        <v/>
      </c>
      <c r="C24" s="153"/>
      <c r="D24" s="150"/>
      <c r="E24" s="150"/>
      <c r="F24" s="37"/>
      <c r="G24" s="150"/>
      <c r="H24" s="150"/>
      <c r="I24" s="150"/>
      <c r="J24" s="150"/>
      <c r="K24" s="150"/>
      <c r="L24" s="153"/>
      <c r="M24" s="153"/>
      <c r="N24" s="153"/>
      <c r="O24" s="153"/>
      <c r="P24" s="135"/>
      <c r="Q24" s="135"/>
      <c r="R24" s="135"/>
      <c r="S24" s="153"/>
      <c r="T24" s="153"/>
      <c r="U24" s="153"/>
      <c r="V24" s="153"/>
      <c r="W24" s="153"/>
      <c r="X24" s="153"/>
    </row>
    <row r="25">
      <c r="A25" s="181"/>
      <c r="B25" s="150" t="str">
        <f>IFERROR(__xludf.DUMMYFUNCTION("IF(ISBLANK($A25), """", FILTER('Stats-only'!$B$2:$W$70, 'Stats-only'!$A$2:$A$70 = $A25)) "),"")</f>
        <v/>
      </c>
      <c r="C25" s="153"/>
      <c r="D25" s="150"/>
      <c r="E25" s="150"/>
      <c r="F25" s="37"/>
      <c r="G25" s="150"/>
      <c r="H25" s="150"/>
      <c r="I25" s="150"/>
      <c r="J25" s="150"/>
      <c r="K25" s="150"/>
      <c r="L25" s="153"/>
      <c r="M25" s="153"/>
      <c r="N25" s="153"/>
      <c r="O25" s="153"/>
      <c r="P25" s="135"/>
      <c r="Q25" s="135"/>
      <c r="R25" s="135"/>
      <c r="S25" s="153"/>
      <c r="T25" s="153"/>
      <c r="U25" s="153"/>
      <c r="V25" s="153"/>
      <c r="W25" s="153"/>
      <c r="X25" s="153"/>
    </row>
    <row r="26">
      <c r="A26" s="181"/>
      <c r="B26" s="150" t="str">
        <f>IFERROR(__xludf.DUMMYFUNCTION("IF(ISBLANK($A26), """", FILTER('Stats-only'!$B$2:$W$70, 'Stats-only'!$A$2:$A$70 = $A26)) "),"")</f>
        <v/>
      </c>
      <c r="C26" s="153"/>
      <c r="D26" s="150"/>
      <c r="E26" s="150"/>
      <c r="F26" s="37"/>
      <c r="G26" s="150"/>
      <c r="H26" s="150"/>
      <c r="I26" s="150"/>
      <c r="J26" s="150"/>
      <c r="K26" s="150"/>
      <c r="L26" s="153"/>
      <c r="M26" s="153"/>
      <c r="N26" s="153"/>
      <c r="O26" s="153"/>
      <c r="P26" s="135"/>
      <c r="Q26" s="135"/>
      <c r="R26" s="135"/>
      <c r="S26" s="153"/>
      <c r="T26" s="153"/>
      <c r="U26" s="153"/>
      <c r="V26" s="153"/>
      <c r="W26" s="153"/>
      <c r="X26" s="153"/>
    </row>
    <row r="27">
      <c r="A27" s="181"/>
      <c r="B27" s="150" t="str">
        <f>IFERROR(__xludf.DUMMYFUNCTION("IF(ISBLANK($A27), """", FILTER('Stats-only'!$B$2:$W$70, 'Stats-only'!$A$2:$A$70 = $A27)) "),"")</f>
        <v/>
      </c>
      <c r="C27" s="153"/>
      <c r="D27" s="150"/>
      <c r="E27" s="150"/>
      <c r="F27" s="37"/>
      <c r="G27" s="150"/>
      <c r="H27" s="150"/>
      <c r="I27" s="150"/>
      <c r="J27" s="150"/>
      <c r="K27" s="150"/>
      <c r="L27" s="153"/>
      <c r="M27" s="153"/>
      <c r="N27" s="153"/>
      <c r="O27" s="153"/>
      <c r="P27" s="135"/>
      <c r="Q27" s="135"/>
      <c r="R27" s="135"/>
      <c r="S27" s="153"/>
      <c r="T27" s="153"/>
      <c r="U27" s="153"/>
      <c r="V27" s="153"/>
      <c r="W27" s="153"/>
      <c r="X27" s="153"/>
    </row>
    <row r="28">
      <c r="A28" s="181"/>
      <c r="B28" s="150" t="str">
        <f>IFERROR(__xludf.DUMMYFUNCTION("IF(ISBLANK($A28), """", FILTER('Stats-only'!$B$2:$W$70, 'Stats-only'!$A$2:$A$70 = $A28)) "),"")</f>
        <v/>
      </c>
      <c r="C28" s="153"/>
      <c r="D28" s="150"/>
      <c r="E28" s="150"/>
      <c r="F28" s="37"/>
      <c r="G28" s="150"/>
      <c r="H28" s="150"/>
      <c r="I28" s="150"/>
      <c r="J28" s="150"/>
      <c r="K28" s="150"/>
      <c r="L28" s="153"/>
      <c r="M28" s="153"/>
      <c r="N28" s="153"/>
      <c r="O28" s="153"/>
      <c r="P28" s="135"/>
      <c r="Q28" s="135"/>
      <c r="R28" s="135"/>
      <c r="S28" s="153"/>
      <c r="T28" s="153"/>
      <c r="U28" s="153"/>
      <c r="V28" s="153"/>
      <c r="W28" s="153"/>
      <c r="X28" s="153"/>
    </row>
    <row r="29">
      <c r="A29" s="181"/>
      <c r="B29" s="150" t="str">
        <f>IFERROR(__xludf.DUMMYFUNCTION("IF(ISBLANK($A29), """", FILTER('Stats-only'!$B$2:$W$70, 'Stats-only'!$A$2:$A$70 = $A29)) "),"")</f>
        <v/>
      </c>
      <c r="C29" s="153"/>
      <c r="D29" s="150"/>
      <c r="E29" s="150"/>
      <c r="F29" s="37"/>
      <c r="G29" s="150"/>
      <c r="H29" s="150"/>
      <c r="I29" s="150"/>
      <c r="J29" s="150"/>
      <c r="K29" s="150"/>
      <c r="L29" s="153"/>
      <c r="M29" s="153"/>
      <c r="N29" s="153"/>
      <c r="O29" s="153"/>
      <c r="P29" s="135"/>
      <c r="Q29" s="135"/>
      <c r="R29" s="135"/>
      <c r="S29" s="153"/>
      <c r="T29" s="153"/>
      <c r="U29" s="153"/>
      <c r="V29" s="153"/>
      <c r="W29" s="153"/>
      <c r="X29" s="153"/>
    </row>
    <row r="30">
      <c r="A30" s="181"/>
      <c r="B30" s="150" t="str">
        <f>IFERROR(__xludf.DUMMYFUNCTION("IF(ISBLANK($A30), """", FILTER('Stats-only'!$B$2:$W$70, 'Stats-only'!$A$2:$A$70 = $A30)) "),"")</f>
        <v/>
      </c>
      <c r="C30" s="153"/>
      <c r="D30" s="150"/>
      <c r="E30" s="150"/>
      <c r="F30" s="37"/>
      <c r="G30" s="150"/>
      <c r="H30" s="150"/>
      <c r="I30" s="150"/>
      <c r="J30" s="150"/>
      <c r="K30" s="150"/>
      <c r="L30" s="153"/>
      <c r="M30" s="153"/>
      <c r="N30" s="153"/>
      <c r="O30" s="153"/>
      <c r="P30" s="135"/>
      <c r="Q30" s="135"/>
      <c r="R30" s="135"/>
      <c r="S30" s="153"/>
      <c r="T30" s="153"/>
      <c r="U30" s="153"/>
      <c r="V30" s="153"/>
      <c r="W30" s="153"/>
      <c r="X30" s="153"/>
    </row>
    <row r="31">
      <c r="A31" s="181"/>
      <c r="B31" s="150" t="str">
        <f>IFERROR(__xludf.DUMMYFUNCTION("IF(ISBLANK($A31), """", FILTER('Stats-only'!$B$2:$W$70, 'Stats-only'!$A$2:$A$70 = $A31)) "),"")</f>
        <v/>
      </c>
      <c r="C31" s="153"/>
      <c r="D31" s="150"/>
      <c r="E31" s="150"/>
      <c r="F31" s="37"/>
      <c r="G31" s="150"/>
      <c r="H31" s="150"/>
      <c r="I31" s="150"/>
      <c r="J31" s="150"/>
      <c r="K31" s="150"/>
      <c r="L31" s="153"/>
      <c r="M31" s="153"/>
      <c r="N31" s="153"/>
      <c r="O31" s="153"/>
      <c r="P31" s="135"/>
      <c r="Q31" s="135"/>
      <c r="R31" s="135"/>
      <c r="S31" s="153"/>
      <c r="T31" s="153"/>
      <c r="U31" s="153"/>
      <c r="V31" s="153"/>
      <c r="W31" s="153"/>
      <c r="X31" s="153"/>
    </row>
    <row r="32">
      <c r="A32" s="181"/>
      <c r="B32" s="150" t="str">
        <f>IFERROR(__xludf.DUMMYFUNCTION("IF(ISBLANK($A32), """", FILTER('Stats-only'!$B$2:$W$70, 'Stats-only'!$A$2:$A$70 = $A32)) "),"")</f>
        <v/>
      </c>
      <c r="C32" s="153"/>
      <c r="D32" s="150"/>
      <c r="E32" s="150"/>
      <c r="F32" s="37"/>
      <c r="G32" s="150"/>
      <c r="H32" s="150"/>
      <c r="I32" s="150"/>
      <c r="J32" s="150"/>
      <c r="K32" s="150"/>
      <c r="L32" s="153"/>
      <c r="M32" s="153"/>
      <c r="N32" s="153"/>
      <c r="O32" s="153"/>
      <c r="P32" s="135"/>
      <c r="Q32" s="135"/>
      <c r="R32" s="135"/>
      <c r="S32" s="153"/>
      <c r="T32" s="153"/>
      <c r="U32" s="153"/>
      <c r="V32" s="153"/>
      <c r="W32" s="153"/>
      <c r="X32" s="153"/>
    </row>
    <row r="33">
      <c r="A33" s="181"/>
      <c r="B33" s="150" t="str">
        <f>IFERROR(__xludf.DUMMYFUNCTION("IF(ISBLANK($A33), """", FILTER('Stats-only'!$B$2:$W$70, 'Stats-only'!$A$2:$A$70 = $A33)) "),"")</f>
        <v/>
      </c>
      <c r="C33" s="153"/>
      <c r="D33" s="150"/>
      <c r="E33" s="150"/>
      <c r="F33" s="37"/>
      <c r="G33" s="150"/>
      <c r="H33" s="150"/>
      <c r="I33" s="150"/>
      <c r="J33" s="150"/>
      <c r="K33" s="150"/>
      <c r="L33" s="153"/>
      <c r="M33" s="153"/>
      <c r="N33" s="153"/>
      <c r="O33" s="153"/>
      <c r="P33" s="135"/>
      <c r="Q33" s="135"/>
      <c r="R33" s="135"/>
      <c r="S33" s="153"/>
      <c r="T33" s="153"/>
      <c r="U33" s="153"/>
      <c r="V33" s="153"/>
      <c r="W33" s="153"/>
      <c r="X33" s="153"/>
    </row>
    <row r="34">
      <c r="A34" s="181"/>
      <c r="B34" s="150" t="str">
        <f>IFERROR(__xludf.DUMMYFUNCTION("IF(ISBLANK($A34), """", FILTER('Stats-only'!$B$2:$W$70, 'Stats-only'!$A$2:$A$70 = $A34)) "),"")</f>
        <v/>
      </c>
      <c r="C34" s="153"/>
      <c r="D34" s="150"/>
      <c r="E34" s="150"/>
      <c r="F34" s="37"/>
      <c r="G34" s="150"/>
      <c r="H34" s="150"/>
      <c r="I34" s="150"/>
      <c r="J34" s="150"/>
      <c r="K34" s="150"/>
      <c r="L34" s="153"/>
      <c r="M34" s="153"/>
      <c r="N34" s="153"/>
      <c r="O34" s="153"/>
      <c r="P34" s="135"/>
      <c r="Q34" s="135"/>
      <c r="R34" s="135"/>
      <c r="S34" s="153"/>
      <c r="T34" s="153"/>
      <c r="U34" s="153"/>
      <c r="V34" s="153"/>
      <c r="W34" s="153"/>
      <c r="X34" s="153"/>
    </row>
    <row r="35">
      <c r="A35" s="181"/>
      <c r="B35" s="150" t="str">
        <f>IFERROR(__xludf.DUMMYFUNCTION("IF(ISBLANK($A35), """", FILTER('Stats-only'!$B$2:$W$70, 'Stats-only'!$A$2:$A$70 = $A35)) "),"")</f>
        <v/>
      </c>
      <c r="C35" s="153"/>
      <c r="D35" s="150"/>
      <c r="E35" s="150"/>
      <c r="F35" s="37"/>
      <c r="G35" s="150"/>
      <c r="H35" s="150"/>
      <c r="I35" s="150"/>
      <c r="J35" s="150"/>
      <c r="K35" s="150"/>
      <c r="L35" s="153"/>
      <c r="M35" s="153"/>
      <c r="N35" s="153"/>
      <c r="O35" s="153"/>
      <c r="P35" s="135"/>
      <c r="Q35" s="135"/>
      <c r="R35" s="135"/>
      <c r="S35" s="153"/>
      <c r="T35" s="153"/>
      <c r="U35" s="153"/>
      <c r="V35" s="153"/>
      <c r="W35" s="153"/>
      <c r="X35" s="153"/>
    </row>
    <row r="36">
      <c r="A36" s="181"/>
      <c r="B36" s="150" t="str">
        <f>IFERROR(__xludf.DUMMYFUNCTION("IF(ISBLANK($A36), """", FILTER('Stats-only'!$B$2:$W$70, 'Stats-only'!$A$2:$A$70 = $A36)) "),"")</f>
        <v/>
      </c>
      <c r="C36" s="153"/>
      <c r="D36" s="150"/>
      <c r="E36" s="150"/>
      <c r="F36" s="37"/>
      <c r="G36" s="150"/>
      <c r="H36" s="150"/>
      <c r="I36" s="150"/>
      <c r="J36" s="150"/>
      <c r="K36" s="150"/>
      <c r="L36" s="153"/>
      <c r="M36" s="153"/>
      <c r="N36" s="153"/>
      <c r="O36" s="153"/>
      <c r="P36" s="135"/>
      <c r="Q36" s="135"/>
      <c r="R36" s="135"/>
      <c r="S36" s="153"/>
      <c r="T36" s="153"/>
      <c r="U36" s="153"/>
      <c r="V36" s="153"/>
      <c r="W36" s="153"/>
      <c r="X36" s="153"/>
    </row>
    <row r="37">
      <c r="A37" s="181"/>
      <c r="B37" s="150" t="str">
        <f>IFERROR(__xludf.DUMMYFUNCTION("IF(ISBLANK($A37), """", FILTER('Stats-only'!$B$2:$W$70, 'Stats-only'!$A$2:$A$70 = $A37)) "),"")</f>
        <v/>
      </c>
      <c r="C37" s="153"/>
      <c r="D37" s="150"/>
      <c r="E37" s="150"/>
      <c r="F37" s="37"/>
      <c r="G37" s="150"/>
      <c r="H37" s="150"/>
      <c r="I37" s="150"/>
      <c r="J37" s="150"/>
      <c r="K37" s="150"/>
      <c r="L37" s="153"/>
      <c r="M37" s="153"/>
      <c r="N37" s="153"/>
      <c r="O37" s="153"/>
      <c r="P37" s="135"/>
      <c r="Q37" s="135"/>
      <c r="R37" s="135"/>
      <c r="S37" s="153"/>
      <c r="T37" s="153"/>
      <c r="U37" s="153"/>
      <c r="V37" s="153"/>
      <c r="W37" s="153"/>
      <c r="X37" s="153"/>
    </row>
    <row r="38">
      <c r="A38" s="181"/>
      <c r="B38" s="150" t="str">
        <f>IFERROR(__xludf.DUMMYFUNCTION("IF(ISBLANK($A38), """", FILTER('Stats-only'!$B$2:$W$70, 'Stats-only'!$A$2:$A$70 = $A38)) "),"")</f>
        <v/>
      </c>
      <c r="C38" s="153"/>
      <c r="D38" s="150"/>
      <c r="E38" s="150"/>
      <c r="F38" s="37"/>
      <c r="G38" s="150"/>
      <c r="H38" s="150"/>
      <c r="I38" s="150"/>
      <c r="J38" s="150"/>
      <c r="K38" s="150"/>
      <c r="L38" s="153"/>
      <c r="M38" s="153"/>
      <c r="N38" s="153"/>
      <c r="O38" s="153"/>
      <c r="P38" s="135"/>
      <c r="Q38" s="135"/>
      <c r="R38" s="135"/>
      <c r="S38" s="153"/>
      <c r="T38" s="153"/>
      <c r="U38" s="153"/>
      <c r="V38" s="153"/>
      <c r="W38" s="153"/>
      <c r="X38" s="153"/>
    </row>
    <row r="39">
      <c r="A39" s="181"/>
      <c r="B39" s="150" t="str">
        <f>IFERROR(__xludf.DUMMYFUNCTION("IF(ISBLANK($A39), """", FILTER('Stats-only'!$B$2:$W$70, 'Stats-only'!$A$2:$A$70 = $A39)) "),"")</f>
        <v/>
      </c>
      <c r="C39" s="153"/>
      <c r="D39" s="150"/>
      <c r="E39" s="150"/>
      <c r="F39" s="37"/>
      <c r="G39" s="150"/>
      <c r="H39" s="150"/>
      <c r="I39" s="150"/>
      <c r="J39" s="150"/>
      <c r="K39" s="150"/>
      <c r="L39" s="153"/>
      <c r="M39" s="153"/>
      <c r="N39" s="153"/>
      <c r="O39" s="153"/>
      <c r="P39" s="135"/>
      <c r="Q39" s="135"/>
      <c r="R39" s="135"/>
      <c r="S39" s="153"/>
      <c r="T39" s="153"/>
      <c r="U39" s="153"/>
      <c r="V39" s="153"/>
      <c r="W39" s="153"/>
      <c r="X39" s="153"/>
    </row>
    <row r="40">
      <c r="A40" s="181"/>
      <c r="B40" s="150" t="str">
        <f>IFERROR(__xludf.DUMMYFUNCTION("IF(ISBLANK($A40), """", FILTER('Stats-only'!$B$2:$W$70, 'Stats-only'!$A$2:$A$70 = $A40)) "),"")</f>
        <v/>
      </c>
      <c r="C40" s="153"/>
      <c r="D40" s="150"/>
      <c r="E40" s="150"/>
      <c r="F40" s="37"/>
      <c r="G40" s="150"/>
      <c r="H40" s="150"/>
      <c r="I40" s="150"/>
      <c r="J40" s="150"/>
      <c r="K40" s="150"/>
      <c r="L40" s="153"/>
      <c r="M40" s="153"/>
      <c r="N40" s="153"/>
      <c r="O40" s="153"/>
      <c r="P40" s="135"/>
      <c r="Q40" s="135"/>
      <c r="R40" s="135"/>
      <c r="S40" s="153"/>
      <c r="T40" s="153"/>
      <c r="U40" s="153"/>
      <c r="V40" s="153"/>
      <c r="W40" s="153"/>
      <c r="X40" s="153"/>
    </row>
    <row r="41">
      <c r="A41" s="181"/>
      <c r="B41" s="150" t="str">
        <f>IFERROR(__xludf.DUMMYFUNCTION("IF(ISBLANK($A41), """", FILTER('Stats-only'!$B$2:$W$70, 'Stats-only'!$A$2:$A$70 = $A41)) "),"")</f>
        <v/>
      </c>
      <c r="C41" s="153"/>
      <c r="D41" s="150"/>
      <c r="E41" s="150"/>
      <c r="F41" s="37"/>
      <c r="G41" s="150"/>
      <c r="H41" s="150"/>
      <c r="I41" s="150"/>
      <c r="J41" s="150"/>
      <c r="K41" s="150"/>
      <c r="L41" s="153"/>
      <c r="M41" s="153"/>
      <c r="N41" s="153"/>
      <c r="O41" s="153"/>
      <c r="P41" s="135"/>
      <c r="Q41" s="135"/>
      <c r="R41" s="135"/>
      <c r="S41" s="153"/>
      <c r="T41" s="153"/>
      <c r="U41" s="153"/>
      <c r="V41" s="153"/>
      <c r="W41" s="153"/>
      <c r="X41" s="153"/>
    </row>
    <row r="42">
      <c r="A42" s="181"/>
      <c r="B42" s="150" t="str">
        <f>IFERROR(__xludf.DUMMYFUNCTION("IF(ISBLANK($A42), """", FILTER('Stats-only'!$B$2:$W$70, 'Stats-only'!$A$2:$A$70 = $A42)) "),"")</f>
        <v/>
      </c>
      <c r="C42" s="153"/>
      <c r="D42" s="150"/>
      <c r="E42" s="150"/>
      <c r="F42" s="37"/>
      <c r="G42" s="150"/>
      <c r="H42" s="150"/>
      <c r="I42" s="150"/>
      <c r="J42" s="150"/>
      <c r="K42" s="150"/>
      <c r="L42" s="153"/>
      <c r="M42" s="153"/>
      <c r="N42" s="153"/>
      <c r="O42" s="153"/>
      <c r="P42" s="135"/>
      <c r="Q42" s="135"/>
      <c r="R42" s="135"/>
      <c r="S42" s="153"/>
      <c r="T42" s="153"/>
      <c r="U42" s="153"/>
      <c r="V42" s="153"/>
      <c r="W42" s="153"/>
      <c r="X42" s="153"/>
    </row>
    <row r="43">
      <c r="A43" s="181"/>
      <c r="B43" s="150" t="str">
        <f>IFERROR(__xludf.DUMMYFUNCTION("IF(ISBLANK($A43), """", FILTER('Stats-only'!$B$2:$W$70, 'Stats-only'!$A$2:$A$70 = $A43)) "),"")</f>
        <v/>
      </c>
      <c r="C43" s="153"/>
      <c r="D43" s="150"/>
      <c r="E43" s="150"/>
      <c r="F43" s="37"/>
      <c r="G43" s="150"/>
      <c r="H43" s="150"/>
      <c r="I43" s="150"/>
      <c r="J43" s="150"/>
      <c r="K43" s="150"/>
      <c r="L43" s="153"/>
      <c r="M43" s="153"/>
      <c r="N43" s="153"/>
      <c r="O43" s="153"/>
      <c r="P43" s="135"/>
      <c r="Q43" s="135"/>
      <c r="R43" s="135"/>
      <c r="S43" s="153"/>
      <c r="T43" s="153"/>
      <c r="U43" s="153"/>
      <c r="V43" s="153"/>
      <c r="W43" s="153"/>
      <c r="X43" s="153"/>
    </row>
    <row r="44">
      <c r="A44" s="181"/>
      <c r="B44" s="150" t="str">
        <f>IFERROR(__xludf.DUMMYFUNCTION("IF(ISBLANK($A44), """", FILTER('Stats-only'!$B$2:$W$70, 'Stats-only'!$A$2:$A$70 = $A44)) "),"")</f>
        <v/>
      </c>
      <c r="C44" s="153"/>
      <c r="D44" s="150"/>
      <c r="E44" s="150"/>
      <c r="F44" s="37"/>
      <c r="G44" s="150"/>
      <c r="H44" s="150"/>
      <c r="I44" s="150"/>
      <c r="J44" s="150"/>
      <c r="K44" s="150"/>
      <c r="L44" s="153"/>
      <c r="M44" s="153"/>
      <c r="N44" s="153"/>
      <c r="O44" s="153"/>
      <c r="P44" s="135"/>
      <c r="Q44" s="135"/>
      <c r="R44" s="135"/>
      <c r="S44" s="153"/>
      <c r="T44" s="153"/>
      <c r="U44" s="153"/>
      <c r="V44" s="153"/>
      <c r="W44" s="153"/>
      <c r="X44" s="153"/>
    </row>
    <row r="45">
      <c r="A45" s="181"/>
      <c r="B45" s="150" t="str">
        <f>IFERROR(__xludf.DUMMYFUNCTION("IF(ISBLANK($A45), """", FILTER('Stats-only'!$B$2:$W$70, 'Stats-only'!$A$2:$A$70 = $A45)) "),"")</f>
        <v/>
      </c>
      <c r="C45" s="153"/>
      <c r="D45" s="150"/>
      <c r="E45" s="150"/>
      <c r="F45" s="37"/>
      <c r="G45" s="150"/>
      <c r="H45" s="150"/>
      <c r="I45" s="150"/>
      <c r="J45" s="150"/>
      <c r="K45" s="150"/>
      <c r="L45" s="153"/>
      <c r="M45" s="153"/>
      <c r="N45" s="153"/>
      <c r="O45" s="153"/>
      <c r="P45" s="135"/>
      <c r="Q45" s="135"/>
      <c r="R45" s="135"/>
      <c r="S45" s="153"/>
      <c r="T45" s="153"/>
      <c r="U45" s="153"/>
      <c r="V45" s="153"/>
      <c r="W45" s="153"/>
      <c r="X45" s="153"/>
    </row>
    <row r="46">
      <c r="A46" s="181"/>
      <c r="B46" s="150" t="str">
        <f>IFERROR(__xludf.DUMMYFUNCTION("IF(ISBLANK($A46), """", FILTER('Stats-only'!$B$2:$W$70, 'Stats-only'!$A$2:$A$70 = $A46)) "),"")</f>
        <v/>
      </c>
      <c r="C46" s="153"/>
      <c r="D46" s="150"/>
      <c r="E46" s="150"/>
      <c r="F46" s="37"/>
      <c r="G46" s="150"/>
      <c r="H46" s="150"/>
      <c r="I46" s="150"/>
      <c r="J46" s="150"/>
      <c r="K46" s="150"/>
      <c r="L46" s="153"/>
      <c r="M46" s="153"/>
      <c r="N46" s="153"/>
      <c r="O46" s="153"/>
      <c r="P46" s="135"/>
      <c r="Q46" s="135"/>
      <c r="R46" s="135"/>
      <c r="S46" s="153"/>
      <c r="T46" s="153"/>
      <c r="U46" s="153"/>
      <c r="V46" s="153"/>
      <c r="W46" s="153"/>
      <c r="X46" s="153"/>
    </row>
    <row r="47">
      <c r="A47" s="181"/>
      <c r="B47" s="150" t="str">
        <f>IFERROR(__xludf.DUMMYFUNCTION("IF(ISBLANK($A47), """", FILTER('Stats-only'!$B$2:$W$70, 'Stats-only'!$A$2:$A$70 = $A47)) "),"")</f>
        <v/>
      </c>
      <c r="C47" s="153"/>
      <c r="D47" s="150"/>
      <c r="E47" s="150"/>
      <c r="F47" s="37"/>
      <c r="G47" s="150"/>
      <c r="H47" s="150"/>
      <c r="I47" s="150"/>
      <c r="J47" s="150"/>
      <c r="K47" s="150"/>
      <c r="L47" s="153"/>
      <c r="M47" s="153"/>
      <c r="N47" s="153"/>
      <c r="O47" s="153"/>
      <c r="P47" s="135"/>
      <c r="Q47" s="135"/>
      <c r="R47" s="135"/>
      <c r="S47" s="153"/>
      <c r="T47" s="153"/>
      <c r="U47" s="153"/>
      <c r="V47" s="153"/>
      <c r="W47" s="153"/>
      <c r="X47" s="153"/>
    </row>
    <row r="48">
      <c r="A48" s="181"/>
      <c r="B48" s="150" t="str">
        <f>IFERROR(__xludf.DUMMYFUNCTION("IF(ISBLANK($A48), """", FILTER('Stats-only'!$B$2:$W$70, 'Stats-only'!$A$2:$A$70 = $A48)) "),"")</f>
        <v/>
      </c>
      <c r="C48" s="153"/>
      <c r="D48" s="150"/>
      <c r="E48" s="150"/>
      <c r="F48" s="37"/>
      <c r="G48" s="150"/>
      <c r="H48" s="150"/>
      <c r="I48" s="150"/>
      <c r="J48" s="150"/>
      <c r="K48" s="150"/>
      <c r="L48" s="153"/>
      <c r="M48" s="153"/>
      <c r="N48" s="153"/>
      <c r="O48" s="153"/>
      <c r="P48" s="135"/>
      <c r="Q48" s="135"/>
      <c r="R48" s="135"/>
      <c r="S48" s="153"/>
      <c r="T48" s="153"/>
      <c r="U48" s="153"/>
      <c r="V48" s="153"/>
      <c r="W48" s="153"/>
      <c r="X48" s="153"/>
    </row>
    <row r="49">
      <c r="A49" s="181"/>
      <c r="B49" s="150" t="str">
        <f>IFERROR(__xludf.DUMMYFUNCTION("IF(ISBLANK($A49), """", FILTER('Stats-only'!$B$2:$W$70, 'Stats-only'!$A$2:$A$70 = $A49)) "),"")</f>
        <v/>
      </c>
      <c r="C49" s="153"/>
      <c r="D49" s="150"/>
      <c r="E49" s="150"/>
      <c r="F49" s="37"/>
      <c r="G49" s="150"/>
      <c r="H49" s="150"/>
      <c r="I49" s="150"/>
      <c r="J49" s="150"/>
      <c r="K49" s="150"/>
      <c r="L49" s="153"/>
      <c r="M49" s="153"/>
      <c r="N49" s="153"/>
      <c r="O49" s="153"/>
      <c r="P49" s="135"/>
      <c r="Q49" s="135"/>
      <c r="R49" s="135"/>
      <c r="S49" s="153"/>
      <c r="T49" s="153"/>
      <c r="U49" s="153"/>
      <c r="V49" s="153"/>
      <c r="W49" s="153"/>
      <c r="X49" s="153"/>
    </row>
    <row r="50">
      <c r="A50" s="181"/>
      <c r="B50" s="150" t="str">
        <f>IFERROR(__xludf.DUMMYFUNCTION("IF(ISBLANK($A50), """", FILTER('Stats-only'!$B$2:$W$70, 'Stats-only'!$A$2:$A$70 = $A50)) "),"")</f>
        <v/>
      </c>
      <c r="C50" s="153"/>
      <c r="D50" s="150"/>
      <c r="E50" s="150"/>
      <c r="F50" s="37"/>
      <c r="G50" s="150"/>
      <c r="H50" s="150"/>
      <c r="I50" s="150"/>
      <c r="J50" s="150"/>
      <c r="K50" s="150"/>
      <c r="L50" s="153"/>
      <c r="M50" s="153"/>
      <c r="N50" s="153"/>
      <c r="O50" s="153"/>
      <c r="P50" s="135"/>
      <c r="Q50" s="135"/>
      <c r="R50" s="135"/>
      <c r="S50" s="153"/>
      <c r="T50" s="153"/>
      <c r="U50" s="153"/>
      <c r="V50" s="153"/>
      <c r="W50" s="153"/>
      <c r="X50" s="153"/>
    </row>
    <row r="51">
      <c r="A51" s="181"/>
      <c r="B51" s="150" t="str">
        <f>IFERROR(__xludf.DUMMYFUNCTION("IF(ISBLANK($A51), """", FILTER('Stats-only'!$B$2:$W$70, 'Stats-only'!$A$2:$A$70 = $A51)) "),"")</f>
        <v/>
      </c>
      <c r="C51" s="153"/>
      <c r="D51" s="150"/>
      <c r="E51" s="150"/>
      <c r="F51" s="37"/>
      <c r="G51" s="150"/>
      <c r="H51" s="150"/>
      <c r="I51" s="150"/>
      <c r="J51" s="150"/>
      <c r="K51" s="150"/>
      <c r="L51" s="153"/>
      <c r="M51" s="153"/>
      <c r="N51" s="153"/>
      <c r="O51" s="153"/>
      <c r="P51" s="135"/>
      <c r="Q51" s="135"/>
      <c r="R51" s="135"/>
      <c r="S51" s="153"/>
      <c r="T51" s="153"/>
      <c r="U51" s="153"/>
      <c r="V51" s="153"/>
      <c r="W51" s="153"/>
      <c r="X51" s="153"/>
    </row>
    <row r="52">
      <c r="A52" s="181"/>
      <c r="B52" s="150" t="str">
        <f>IFERROR(__xludf.DUMMYFUNCTION("IF(ISBLANK($A52), """", FILTER('Stats-only'!$B$2:$W$70, 'Stats-only'!$A$2:$A$70 = $A52)) "),"")</f>
        <v/>
      </c>
      <c r="C52" s="153"/>
      <c r="D52" s="150"/>
      <c r="E52" s="150"/>
      <c r="F52" s="37"/>
      <c r="G52" s="150"/>
      <c r="H52" s="150"/>
      <c r="I52" s="150"/>
      <c r="J52" s="150"/>
      <c r="K52" s="150"/>
      <c r="L52" s="153"/>
      <c r="M52" s="153"/>
      <c r="N52" s="153"/>
      <c r="O52" s="153"/>
      <c r="P52" s="135"/>
      <c r="Q52" s="135"/>
      <c r="R52" s="135"/>
      <c r="S52" s="153"/>
      <c r="T52" s="153"/>
      <c r="U52" s="153"/>
      <c r="V52" s="153"/>
      <c r="W52" s="153"/>
      <c r="X52" s="153"/>
    </row>
    <row r="53">
      <c r="A53" s="181"/>
      <c r="B53" s="150" t="str">
        <f>IFERROR(__xludf.DUMMYFUNCTION("IF(ISBLANK($A53), """", FILTER('Stats-only'!$B$2:$W$70, 'Stats-only'!$A$2:$A$70 = $A53)) "),"")</f>
        <v/>
      </c>
      <c r="C53" s="153"/>
      <c r="D53" s="150"/>
      <c r="E53" s="150"/>
      <c r="F53" s="37"/>
      <c r="G53" s="150"/>
      <c r="H53" s="150"/>
      <c r="I53" s="150"/>
      <c r="J53" s="150"/>
      <c r="K53" s="150"/>
      <c r="L53" s="153"/>
      <c r="M53" s="153"/>
      <c r="N53" s="153"/>
      <c r="O53" s="153"/>
      <c r="P53" s="135"/>
      <c r="Q53" s="135"/>
      <c r="R53" s="135"/>
      <c r="S53" s="153"/>
      <c r="T53" s="153"/>
      <c r="U53" s="153"/>
      <c r="V53" s="153"/>
      <c r="W53" s="153"/>
      <c r="X53" s="153"/>
    </row>
    <row r="54">
      <c r="A54" s="181"/>
      <c r="B54" s="150" t="str">
        <f>IFERROR(__xludf.DUMMYFUNCTION("IF(ISBLANK($A54), """", FILTER('Stats-only'!$B$2:$W$70, 'Stats-only'!$A$2:$A$70 = $A54)) "),"")</f>
        <v/>
      </c>
      <c r="C54" s="153"/>
      <c r="D54" s="150"/>
      <c r="E54" s="150"/>
      <c r="F54" s="37"/>
      <c r="G54" s="150"/>
      <c r="H54" s="150"/>
      <c r="I54" s="150"/>
      <c r="J54" s="150"/>
      <c r="K54" s="150"/>
      <c r="L54" s="153"/>
      <c r="M54" s="153"/>
      <c r="N54" s="153"/>
      <c r="O54" s="153"/>
      <c r="P54" s="135"/>
      <c r="Q54" s="135"/>
      <c r="R54" s="135"/>
      <c r="S54" s="153"/>
      <c r="T54" s="153"/>
      <c r="U54" s="153"/>
      <c r="V54" s="153"/>
      <c r="W54" s="153"/>
      <c r="X54" s="153"/>
    </row>
    <row r="55">
      <c r="A55" s="181"/>
      <c r="B55" s="150" t="str">
        <f>IFERROR(__xludf.DUMMYFUNCTION("IF(ISBLANK($A55), """", FILTER('Stats-only'!$B$2:$W$70, 'Stats-only'!$A$2:$A$70 = $A55)) "),"")</f>
        <v/>
      </c>
      <c r="C55" s="153"/>
      <c r="D55" s="150"/>
      <c r="E55" s="150"/>
      <c r="F55" s="37"/>
      <c r="G55" s="150"/>
      <c r="H55" s="150"/>
      <c r="I55" s="150"/>
      <c r="J55" s="150"/>
      <c r="K55" s="150"/>
      <c r="L55" s="153"/>
      <c r="M55" s="153"/>
      <c r="N55" s="153"/>
      <c r="O55" s="153"/>
      <c r="P55" s="135"/>
      <c r="Q55" s="135"/>
      <c r="R55" s="135"/>
      <c r="S55" s="153"/>
      <c r="T55" s="153"/>
      <c r="U55" s="153"/>
      <c r="V55" s="153"/>
      <c r="W55" s="153"/>
      <c r="X55" s="153"/>
    </row>
    <row r="56">
      <c r="A56" s="181"/>
      <c r="B56" s="150" t="str">
        <f>IFERROR(__xludf.DUMMYFUNCTION("IF(ISBLANK($A56), """", FILTER('Stats-only'!$B$2:$W$70, 'Stats-only'!$A$2:$A$70 = $A56)) "),"")</f>
        <v/>
      </c>
      <c r="C56" s="153"/>
      <c r="D56" s="150"/>
      <c r="E56" s="150"/>
      <c r="F56" s="37"/>
      <c r="G56" s="150"/>
      <c r="H56" s="150"/>
      <c r="I56" s="150"/>
      <c r="J56" s="150"/>
      <c r="K56" s="150"/>
      <c r="L56" s="153"/>
      <c r="M56" s="153"/>
      <c r="N56" s="153"/>
      <c r="O56" s="153"/>
      <c r="P56" s="135"/>
      <c r="Q56" s="135"/>
      <c r="R56" s="135"/>
      <c r="S56" s="153"/>
      <c r="T56" s="153"/>
      <c r="U56" s="153"/>
      <c r="V56" s="153"/>
      <c r="W56" s="153"/>
      <c r="X56" s="153"/>
    </row>
    <row r="57">
      <c r="A57" s="181"/>
      <c r="B57" s="150" t="str">
        <f>IFERROR(__xludf.DUMMYFUNCTION("IF(ISBLANK($A57), """", FILTER('Stats-only'!$B$2:$W$70, 'Stats-only'!$A$2:$A$70 = $A57)) "),"")</f>
        <v/>
      </c>
      <c r="C57" s="153"/>
      <c r="D57" s="150"/>
      <c r="E57" s="150"/>
      <c r="F57" s="37"/>
      <c r="G57" s="150"/>
      <c r="H57" s="150"/>
      <c r="I57" s="150"/>
      <c r="J57" s="150"/>
      <c r="K57" s="150"/>
      <c r="L57" s="153"/>
      <c r="M57" s="153"/>
      <c r="N57" s="153"/>
      <c r="O57" s="153"/>
      <c r="P57" s="135"/>
      <c r="Q57" s="135"/>
      <c r="R57" s="135"/>
      <c r="S57" s="153"/>
      <c r="T57" s="153"/>
      <c r="U57" s="153"/>
      <c r="V57" s="153"/>
      <c r="W57" s="153"/>
      <c r="X57" s="153"/>
    </row>
    <row r="58">
      <c r="A58" s="181"/>
      <c r="B58" s="150" t="str">
        <f>IFERROR(__xludf.DUMMYFUNCTION("IF(ISBLANK($A58), """", FILTER('Stats-only'!$B$2:$W$70, 'Stats-only'!$A$2:$A$70 = $A58)) "),"")</f>
        <v/>
      </c>
      <c r="C58" s="153"/>
      <c r="D58" s="150"/>
      <c r="E58" s="150"/>
      <c r="F58" s="37"/>
      <c r="G58" s="150"/>
      <c r="H58" s="150"/>
      <c r="I58" s="150"/>
      <c r="J58" s="150"/>
      <c r="K58" s="150"/>
      <c r="L58" s="153"/>
      <c r="M58" s="153"/>
      <c r="N58" s="153"/>
      <c r="O58" s="153"/>
      <c r="P58" s="135"/>
      <c r="Q58" s="135"/>
      <c r="R58" s="135"/>
      <c r="S58" s="153"/>
      <c r="T58" s="153"/>
      <c r="U58" s="153"/>
      <c r="V58" s="153"/>
      <c r="W58" s="153"/>
      <c r="X58" s="153"/>
    </row>
    <row r="59">
      <c r="A59" s="181"/>
      <c r="B59" s="150" t="str">
        <f>IFERROR(__xludf.DUMMYFUNCTION("IF(ISBLANK($A59), """", FILTER('Stats-only'!$B$2:$W$70, 'Stats-only'!$A$2:$A$70 = $A59)) "),"")</f>
        <v/>
      </c>
      <c r="C59" s="153"/>
      <c r="D59" s="150"/>
      <c r="E59" s="150"/>
      <c r="F59" s="37"/>
      <c r="G59" s="150"/>
      <c r="H59" s="150"/>
      <c r="I59" s="150"/>
      <c r="J59" s="150"/>
      <c r="K59" s="150"/>
      <c r="L59" s="153"/>
      <c r="M59" s="153"/>
      <c r="N59" s="153"/>
      <c r="O59" s="153"/>
      <c r="P59" s="135"/>
      <c r="Q59" s="135"/>
      <c r="R59" s="135"/>
      <c r="S59" s="153"/>
      <c r="T59" s="153"/>
      <c r="U59" s="153"/>
      <c r="V59" s="153"/>
      <c r="W59" s="153"/>
      <c r="X59" s="153"/>
    </row>
    <row r="60">
      <c r="A60" s="181"/>
      <c r="B60" s="150" t="str">
        <f>IFERROR(__xludf.DUMMYFUNCTION("IF(ISBLANK($A60), """", FILTER('Stats-only'!$B$2:$W$70, 'Stats-only'!$A$2:$A$70 = $A60)) "),"")</f>
        <v/>
      </c>
      <c r="C60" s="153"/>
      <c r="D60" s="150"/>
      <c r="E60" s="150"/>
      <c r="F60" s="37"/>
      <c r="G60" s="150"/>
      <c r="H60" s="150"/>
      <c r="I60" s="150"/>
      <c r="J60" s="150"/>
      <c r="K60" s="150"/>
      <c r="L60" s="153"/>
      <c r="M60" s="153"/>
      <c r="N60" s="153"/>
      <c r="O60" s="153"/>
      <c r="P60" s="135"/>
      <c r="Q60" s="135"/>
      <c r="R60" s="135"/>
      <c r="S60" s="153"/>
      <c r="T60" s="153"/>
      <c r="U60" s="153"/>
      <c r="V60" s="153"/>
      <c r="W60" s="153"/>
      <c r="X60" s="153"/>
    </row>
    <row r="61">
      <c r="A61" s="181"/>
      <c r="B61" s="150" t="str">
        <f>IFERROR(__xludf.DUMMYFUNCTION("IF(ISBLANK($A61), """", FILTER('Stats-only'!$B$2:$W$70, 'Stats-only'!$A$2:$A$70 = $A61)) "),"")</f>
        <v/>
      </c>
      <c r="C61" s="153"/>
      <c r="D61" s="150"/>
      <c r="E61" s="150"/>
      <c r="F61" s="37"/>
      <c r="G61" s="150"/>
      <c r="H61" s="150"/>
      <c r="I61" s="150"/>
      <c r="J61" s="150"/>
      <c r="K61" s="150"/>
      <c r="L61" s="153"/>
      <c r="M61" s="153"/>
      <c r="N61" s="153"/>
      <c r="O61" s="153"/>
      <c r="P61" s="135"/>
      <c r="Q61" s="135"/>
      <c r="R61" s="135"/>
      <c r="S61" s="153"/>
      <c r="T61" s="153"/>
      <c r="U61" s="153"/>
      <c r="V61" s="153"/>
      <c r="W61" s="153"/>
      <c r="X61" s="153"/>
    </row>
    <row r="62">
      <c r="A62" s="181"/>
      <c r="B62" s="150" t="str">
        <f>IFERROR(__xludf.DUMMYFUNCTION("IF(ISBLANK($A62), """", FILTER('Stats-only'!$B$2:$W$70, 'Stats-only'!$A$2:$A$70 = $A62)) "),"")</f>
        <v/>
      </c>
      <c r="C62" s="153"/>
      <c r="D62" s="150"/>
      <c r="E62" s="150"/>
      <c r="F62" s="37"/>
      <c r="G62" s="150"/>
      <c r="H62" s="150"/>
      <c r="I62" s="150"/>
      <c r="J62" s="150"/>
      <c r="K62" s="150"/>
      <c r="L62" s="153"/>
      <c r="M62" s="153"/>
      <c r="N62" s="153"/>
      <c r="O62" s="153"/>
      <c r="P62" s="135"/>
      <c r="Q62" s="135"/>
      <c r="R62" s="135"/>
      <c r="S62" s="153"/>
      <c r="T62" s="153"/>
      <c r="U62" s="153"/>
      <c r="V62" s="153"/>
      <c r="W62" s="153"/>
      <c r="X62" s="153"/>
    </row>
    <row r="63">
      <c r="A63" s="181"/>
      <c r="B63" s="150" t="str">
        <f>IFERROR(__xludf.DUMMYFUNCTION("IF(ISBLANK($A63), """", FILTER('Stats-only'!$B$2:$W$70, 'Stats-only'!$A$2:$A$70 = $A63)) "),"")</f>
        <v/>
      </c>
      <c r="C63" s="153"/>
      <c r="D63" s="150"/>
      <c r="E63" s="150"/>
      <c r="F63" s="37"/>
      <c r="G63" s="150"/>
      <c r="H63" s="150"/>
      <c r="I63" s="150"/>
      <c r="J63" s="150"/>
      <c r="K63" s="150"/>
      <c r="L63" s="153"/>
      <c r="M63" s="153"/>
      <c r="N63" s="153"/>
      <c r="O63" s="153"/>
      <c r="P63" s="135"/>
      <c r="Q63" s="135"/>
      <c r="R63" s="135"/>
      <c r="S63" s="153"/>
      <c r="T63" s="153"/>
      <c r="U63" s="153"/>
      <c r="V63" s="153"/>
      <c r="W63" s="153"/>
      <c r="X63" s="153"/>
    </row>
    <row r="64">
      <c r="A64" s="181"/>
      <c r="B64" s="150" t="str">
        <f>IFERROR(__xludf.DUMMYFUNCTION("IF(ISBLANK($A64), """", FILTER('Stats-only'!$B$2:$W$70, 'Stats-only'!$A$2:$A$70 = $A64)) "),"")</f>
        <v/>
      </c>
      <c r="C64" s="153"/>
      <c r="D64" s="150"/>
      <c r="E64" s="150"/>
      <c r="F64" s="37"/>
      <c r="G64" s="150"/>
      <c r="H64" s="150"/>
      <c r="I64" s="150"/>
      <c r="J64" s="150"/>
      <c r="K64" s="150"/>
      <c r="L64" s="153"/>
      <c r="M64" s="153"/>
      <c r="N64" s="153"/>
      <c r="O64" s="153"/>
      <c r="P64" s="135"/>
      <c r="Q64" s="135"/>
      <c r="R64" s="135"/>
      <c r="S64" s="153"/>
      <c r="T64" s="153"/>
      <c r="U64" s="153"/>
      <c r="V64" s="153"/>
      <c r="W64" s="153"/>
      <c r="X64" s="153"/>
    </row>
    <row r="65">
      <c r="A65" s="181"/>
      <c r="B65" s="150" t="str">
        <f>IFERROR(__xludf.DUMMYFUNCTION("IF(ISBLANK($A65), """", FILTER('Stats-only'!$B$2:$W$70, 'Stats-only'!$A$2:$A$70 = $A65)) "),"")</f>
        <v/>
      </c>
      <c r="C65" s="153"/>
      <c r="D65" s="150"/>
      <c r="E65" s="150"/>
      <c r="F65" s="37"/>
      <c r="G65" s="150"/>
      <c r="H65" s="150"/>
      <c r="I65" s="150"/>
      <c r="J65" s="150"/>
      <c r="K65" s="150"/>
      <c r="L65" s="153"/>
      <c r="M65" s="153"/>
      <c r="N65" s="153"/>
      <c r="O65" s="153"/>
      <c r="P65" s="135"/>
      <c r="Q65" s="135"/>
      <c r="R65" s="135"/>
      <c r="S65" s="153"/>
      <c r="T65" s="153"/>
      <c r="U65" s="153"/>
      <c r="V65" s="153"/>
      <c r="W65" s="153"/>
      <c r="X65" s="153"/>
    </row>
    <row r="66">
      <c r="A66" s="181"/>
      <c r="B66" s="150" t="str">
        <f>IFERROR(__xludf.DUMMYFUNCTION("IF(ISBLANK($A66), """", FILTER('Stats-only'!$B$2:$W$70, 'Stats-only'!$A$2:$A$70 = $A66)) "),"")</f>
        <v/>
      </c>
      <c r="C66" s="153"/>
      <c r="D66" s="150"/>
      <c r="E66" s="150"/>
      <c r="F66" s="37"/>
      <c r="G66" s="150"/>
      <c r="H66" s="150"/>
      <c r="I66" s="150"/>
      <c r="J66" s="150"/>
      <c r="K66" s="150"/>
      <c r="L66" s="153"/>
      <c r="M66" s="153"/>
      <c r="N66" s="153"/>
      <c r="O66" s="153"/>
      <c r="P66" s="135"/>
      <c r="Q66" s="135"/>
      <c r="R66" s="135"/>
      <c r="S66" s="153"/>
      <c r="T66" s="153"/>
      <c r="U66" s="153"/>
      <c r="V66" s="153"/>
      <c r="W66" s="153"/>
      <c r="X66" s="153"/>
    </row>
    <row r="67">
      <c r="A67" s="181"/>
      <c r="B67" s="150" t="str">
        <f>IFERROR(__xludf.DUMMYFUNCTION("IF(ISBLANK($A67), """", FILTER('Stats-only'!$B$2:$W$70, 'Stats-only'!$A$2:$A$70 = $A67)) "),"")</f>
        <v/>
      </c>
      <c r="C67" s="153"/>
      <c r="D67" s="150"/>
      <c r="E67" s="150"/>
      <c r="F67" s="37"/>
      <c r="G67" s="150"/>
      <c r="H67" s="150"/>
      <c r="I67" s="150"/>
      <c r="J67" s="150"/>
      <c r="K67" s="150"/>
      <c r="L67" s="153"/>
      <c r="M67" s="153"/>
      <c r="N67" s="153"/>
      <c r="O67" s="153"/>
      <c r="P67" s="135"/>
      <c r="Q67" s="135"/>
      <c r="R67" s="135"/>
      <c r="S67" s="153"/>
      <c r="T67" s="153"/>
      <c r="U67" s="153"/>
      <c r="V67" s="153"/>
      <c r="W67" s="153"/>
      <c r="X67" s="153"/>
    </row>
    <row r="68">
      <c r="A68" s="181"/>
      <c r="B68" s="150" t="str">
        <f>IFERROR(__xludf.DUMMYFUNCTION("IF(ISBLANK($A68), """", FILTER('Stats-only'!$B$2:$W$70, 'Stats-only'!$A$2:$A$70 = $A68)) "),"")</f>
        <v/>
      </c>
      <c r="C68" s="153"/>
      <c r="D68" s="150"/>
      <c r="E68" s="150"/>
      <c r="F68" s="37"/>
      <c r="G68" s="150"/>
      <c r="H68" s="150"/>
      <c r="I68" s="150"/>
      <c r="J68" s="150"/>
      <c r="K68" s="150"/>
      <c r="L68" s="153"/>
      <c r="M68" s="153"/>
      <c r="N68" s="153"/>
      <c r="O68" s="153"/>
      <c r="P68" s="135"/>
      <c r="Q68" s="135"/>
      <c r="R68" s="135"/>
      <c r="S68" s="153"/>
      <c r="T68" s="153"/>
      <c r="U68" s="153"/>
      <c r="V68" s="153"/>
      <c r="W68" s="153"/>
      <c r="X68" s="153"/>
    </row>
    <row r="69">
      <c r="A69" s="181"/>
      <c r="B69" s="150" t="str">
        <f>IFERROR(__xludf.DUMMYFUNCTION("IF(ISBLANK($A69), """", FILTER('Stats-only'!$B$2:$W$70, 'Stats-only'!$A$2:$A$70 = $A69)) "),"")</f>
        <v/>
      </c>
      <c r="C69" s="153"/>
      <c r="D69" s="150"/>
      <c r="E69" s="150"/>
      <c r="F69" s="37"/>
      <c r="G69" s="150"/>
      <c r="H69" s="150"/>
      <c r="I69" s="150"/>
      <c r="J69" s="150"/>
      <c r="K69" s="150"/>
      <c r="L69" s="153"/>
      <c r="M69" s="153"/>
      <c r="N69" s="153"/>
      <c r="O69" s="153"/>
      <c r="P69" s="135"/>
      <c r="Q69" s="135"/>
      <c r="R69" s="135"/>
      <c r="S69" s="153"/>
      <c r="T69" s="153"/>
      <c r="U69" s="153"/>
      <c r="V69" s="153"/>
      <c r="W69" s="153"/>
      <c r="X69" s="153"/>
    </row>
    <row r="70">
      <c r="A70" s="181"/>
      <c r="B70" s="150" t="str">
        <f>IFERROR(__xludf.DUMMYFUNCTION("IF(ISBLANK($A70), """", FILTER('Stats-only'!$B$2:$W$70, 'Stats-only'!$A$2:$A$70 = $A70)) "),"")</f>
        <v/>
      </c>
      <c r="C70" s="153"/>
      <c r="D70" s="150"/>
      <c r="E70" s="150"/>
      <c r="F70" s="37"/>
      <c r="G70" s="150"/>
      <c r="H70" s="150"/>
      <c r="I70" s="150"/>
      <c r="J70" s="150"/>
      <c r="K70" s="150"/>
      <c r="L70" s="153"/>
      <c r="M70" s="153"/>
      <c r="N70" s="153"/>
      <c r="O70" s="153"/>
      <c r="P70" s="135"/>
      <c r="Q70" s="135"/>
      <c r="R70" s="135"/>
      <c r="S70" s="153"/>
      <c r="T70" s="153"/>
      <c r="U70" s="153"/>
      <c r="V70" s="153"/>
      <c r="W70" s="153"/>
      <c r="X70" s="153"/>
    </row>
    <row r="71">
      <c r="A71" s="181"/>
      <c r="B71" s="150" t="str">
        <f>IFERROR(__xludf.DUMMYFUNCTION("IF(ISBLANK($A71), """", FILTER('Stats-only'!$B$2:$W$70, 'Stats-only'!$A$2:$A$70 = $A71)) "),"")</f>
        <v/>
      </c>
      <c r="C71" s="153"/>
      <c r="D71" s="150"/>
      <c r="E71" s="150"/>
      <c r="F71" s="37"/>
      <c r="G71" s="150"/>
      <c r="H71" s="150"/>
      <c r="I71" s="150"/>
      <c r="J71" s="150"/>
      <c r="K71" s="150"/>
      <c r="L71" s="153"/>
      <c r="M71" s="153"/>
      <c r="N71" s="153"/>
      <c r="O71" s="153"/>
      <c r="P71" s="135"/>
      <c r="Q71" s="135"/>
      <c r="R71" s="135"/>
      <c r="S71" s="153"/>
      <c r="T71" s="153"/>
      <c r="U71" s="153"/>
      <c r="V71" s="153"/>
      <c r="W71" s="153"/>
      <c r="X71" s="153"/>
    </row>
    <row r="72">
      <c r="A72" s="181"/>
      <c r="B72" s="150" t="str">
        <f>IFERROR(__xludf.DUMMYFUNCTION("IF(ISBLANK($A72), """", FILTER('Stats-only'!$B$2:$W$70, 'Stats-only'!$A$2:$A$70 = $A72)) "),"")</f>
        <v/>
      </c>
      <c r="C72" s="153"/>
      <c r="D72" s="150"/>
      <c r="E72" s="150"/>
      <c r="F72" s="37"/>
      <c r="G72" s="150"/>
      <c r="H72" s="150"/>
      <c r="I72" s="150"/>
      <c r="J72" s="150"/>
      <c r="K72" s="150"/>
      <c r="L72" s="153"/>
      <c r="M72" s="153"/>
      <c r="N72" s="153"/>
      <c r="O72" s="153"/>
      <c r="P72" s="135"/>
      <c r="Q72" s="135"/>
      <c r="R72" s="135"/>
      <c r="S72" s="153"/>
      <c r="T72" s="153"/>
      <c r="U72" s="153"/>
      <c r="V72" s="153"/>
      <c r="W72" s="153"/>
      <c r="X72" s="153"/>
    </row>
    <row r="73">
      <c r="A73" s="181"/>
      <c r="B73" s="150" t="str">
        <f>IFERROR(__xludf.DUMMYFUNCTION("IF(ISBLANK($A73), """", FILTER('Stats-only'!$B$2:$W$70, 'Stats-only'!$A$2:$A$70 = $A73)) "),"")</f>
        <v/>
      </c>
      <c r="C73" s="153"/>
      <c r="D73" s="150"/>
      <c r="E73" s="150"/>
      <c r="F73" s="37"/>
      <c r="G73" s="150"/>
      <c r="H73" s="150"/>
      <c r="I73" s="150"/>
      <c r="J73" s="150"/>
      <c r="K73" s="150"/>
      <c r="L73" s="153"/>
      <c r="M73" s="153"/>
      <c r="N73" s="153"/>
      <c r="O73" s="153"/>
      <c r="P73" s="135"/>
      <c r="Q73" s="135"/>
      <c r="R73" s="135"/>
      <c r="S73" s="153"/>
      <c r="T73" s="153"/>
      <c r="U73" s="153"/>
      <c r="V73" s="153"/>
      <c r="W73" s="153"/>
      <c r="X73" s="153"/>
    </row>
    <row r="74">
      <c r="A74" s="181"/>
      <c r="B74" s="150" t="str">
        <f>IFERROR(__xludf.DUMMYFUNCTION("IF(ISBLANK($A74), """", FILTER('Stats-only'!$B$2:$W$70, 'Stats-only'!$A$2:$A$70 = $A74)) "),"")</f>
        <v/>
      </c>
      <c r="C74" s="153"/>
      <c r="D74" s="150"/>
      <c r="E74" s="150"/>
      <c r="F74" s="37"/>
      <c r="G74" s="150"/>
      <c r="H74" s="150"/>
      <c r="I74" s="150"/>
      <c r="J74" s="150"/>
      <c r="K74" s="150"/>
      <c r="L74" s="153"/>
      <c r="M74" s="153"/>
      <c r="N74" s="153"/>
      <c r="O74" s="153"/>
      <c r="P74" s="135"/>
      <c r="Q74" s="135"/>
      <c r="R74" s="135"/>
      <c r="S74" s="153"/>
      <c r="T74" s="153"/>
      <c r="U74" s="153"/>
      <c r="V74" s="153"/>
      <c r="W74" s="153"/>
      <c r="X74" s="153"/>
    </row>
    <row r="75">
      <c r="A75" s="181"/>
      <c r="B75" s="150" t="str">
        <f>IFERROR(__xludf.DUMMYFUNCTION("IF(ISBLANK($A75), """", FILTER('Stats-only'!$B$2:$W$70, 'Stats-only'!$A$2:$A$70 = $A75)) "),"")</f>
        <v/>
      </c>
      <c r="C75" s="153"/>
      <c r="D75" s="150"/>
      <c r="E75" s="150"/>
      <c r="F75" s="37"/>
      <c r="G75" s="150"/>
      <c r="H75" s="150"/>
      <c r="I75" s="150"/>
      <c r="J75" s="150"/>
      <c r="K75" s="150"/>
      <c r="L75" s="153"/>
      <c r="M75" s="153"/>
      <c r="N75" s="153"/>
      <c r="O75" s="153"/>
      <c r="P75" s="135"/>
      <c r="Q75" s="135"/>
      <c r="R75" s="135"/>
      <c r="S75" s="153"/>
      <c r="T75" s="153"/>
      <c r="U75" s="153"/>
      <c r="V75" s="153"/>
      <c r="W75" s="153"/>
      <c r="X75" s="153"/>
    </row>
    <row r="76">
      <c r="A76" s="181"/>
      <c r="B76" s="150" t="str">
        <f>IFERROR(__xludf.DUMMYFUNCTION("IF(ISBLANK($A76), """", FILTER('Stats-only'!$B$2:$W$70, 'Stats-only'!$A$2:$A$70 = $A76)) "),"")</f>
        <v/>
      </c>
      <c r="C76" s="153"/>
      <c r="D76" s="150"/>
      <c r="E76" s="150"/>
      <c r="F76" s="37"/>
      <c r="G76" s="150"/>
      <c r="H76" s="150"/>
      <c r="I76" s="150"/>
      <c r="J76" s="150"/>
      <c r="K76" s="150"/>
      <c r="L76" s="153"/>
      <c r="M76" s="153"/>
      <c r="N76" s="153"/>
      <c r="O76" s="153"/>
      <c r="P76" s="135"/>
      <c r="Q76" s="135"/>
      <c r="R76" s="135"/>
      <c r="S76" s="153"/>
      <c r="T76" s="153"/>
      <c r="U76" s="153"/>
      <c r="V76" s="153"/>
      <c r="W76" s="153"/>
      <c r="X76" s="153"/>
    </row>
    <row r="77">
      <c r="A77" s="181"/>
      <c r="B77" s="150" t="str">
        <f>IFERROR(__xludf.DUMMYFUNCTION("IF(ISBLANK($A77), """", FILTER('Stats-only'!$B$2:$W$70, 'Stats-only'!$A$2:$A$70 = $A77)) "),"")</f>
        <v/>
      </c>
      <c r="C77" s="153"/>
      <c r="D77" s="150"/>
      <c r="E77" s="150"/>
      <c r="F77" s="37"/>
      <c r="G77" s="150"/>
      <c r="H77" s="150"/>
      <c r="I77" s="150"/>
      <c r="J77" s="150"/>
      <c r="K77" s="150"/>
      <c r="L77" s="153"/>
      <c r="M77" s="153"/>
      <c r="N77" s="153"/>
      <c r="O77" s="153"/>
      <c r="P77" s="135"/>
      <c r="Q77" s="135"/>
      <c r="R77" s="135"/>
      <c r="S77" s="153"/>
      <c r="T77" s="153"/>
      <c r="U77" s="153"/>
      <c r="V77" s="153"/>
      <c r="W77" s="153"/>
      <c r="X77" s="153"/>
    </row>
    <row r="78">
      <c r="A78" s="181"/>
      <c r="B78" s="150" t="str">
        <f>IFERROR(__xludf.DUMMYFUNCTION("IF(ISBLANK($A78), """", FILTER('Stats-only'!$B$2:$W$70, 'Stats-only'!$A$2:$A$70 = $A78)) "),"")</f>
        <v/>
      </c>
      <c r="C78" s="153"/>
      <c r="D78" s="150"/>
      <c r="E78" s="150"/>
      <c r="F78" s="37"/>
      <c r="G78" s="150"/>
      <c r="H78" s="150"/>
      <c r="I78" s="150"/>
      <c r="J78" s="150"/>
      <c r="K78" s="150"/>
      <c r="L78" s="153"/>
      <c r="M78" s="153"/>
      <c r="N78" s="153"/>
      <c r="O78" s="153"/>
      <c r="P78" s="135"/>
      <c r="Q78" s="135"/>
      <c r="R78" s="135"/>
      <c r="S78" s="153"/>
      <c r="T78" s="153"/>
      <c r="U78" s="153"/>
      <c r="V78" s="153"/>
      <c r="W78" s="153"/>
      <c r="X78" s="153"/>
    </row>
    <row r="79">
      <c r="A79" s="181"/>
      <c r="B79" s="150" t="str">
        <f>IFERROR(__xludf.DUMMYFUNCTION("IF(ISBLANK($A79), """", FILTER('Stats-only'!$B$2:$W$70, 'Stats-only'!$A$2:$A$70 = $A79)) "),"")</f>
        <v/>
      </c>
      <c r="C79" s="153"/>
      <c r="D79" s="150"/>
      <c r="E79" s="150"/>
      <c r="F79" s="37"/>
      <c r="G79" s="150"/>
      <c r="H79" s="150"/>
      <c r="I79" s="150"/>
      <c r="J79" s="150"/>
      <c r="K79" s="150"/>
      <c r="L79" s="153"/>
      <c r="M79" s="153"/>
      <c r="N79" s="153"/>
      <c r="O79" s="153"/>
      <c r="P79" s="135"/>
      <c r="Q79" s="135"/>
      <c r="R79" s="135"/>
      <c r="S79" s="153"/>
      <c r="T79" s="153"/>
      <c r="U79" s="153"/>
      <c r="V79" s="153"/>
      <c r="W79" s="153"/>
      <c r="X79" s="153"/>
    </row>
    <row r="80">
      <c r="A80" s="181"/>
      <c r="B80" s="150" t="str">
        <f>IFERROR(__xludf.DUMMYFUNCTION("IF(ISBLANK($A80), """", FILTER('Stats-only'!$B$2:$W$70, 'Stats-only'!$A$2:$A$70 = $A80)) "),"")</f>
        <v/>
      </c>
      <c r="C80" s="153"/>
      <c r="D80" s="150"/>
      <c r="E80" s="150"/>
      <c r="F80" s="37"/>
      <c r="G80" s="150"/>
      <c r="H80" s="150"/>
      <c r="I80" s="150"/>
      <c r="J80" s="150"/>
      <c r="K80" s="150"/>
      <c r="L80" s="153"/>
      <c r="M80" s="153"/>
      <c r="N80" s="153"/>
      <c r="O80" s="153"/>
      <c r="P80" s="135"/>
      <c r="Q80" s="135"/>
      <c r="R80" s="135"/>
      <c r="S80" s="153"/>
      <c r="T80" s="153"/>
      <c r="U80" s="153"/>
      <c r="V80" s="153"/>
      <c r="W80" s="153"/>
      <c r="X80" s="153"/>
    </row>
    <row r="81">
      <c r="A81" s="181"/>
      <c r="B81" s="150" t="str">
        <f>IFERROR(__xludf.DUMMYFUNCTION("IF(ISBLANK($A81), """", FILTER('Stats-only'!$B$2:$W$70, 'Stats-only'!$A$2:$A$70 = $A81)) "),"")</f>
        <v/>
      </c>
      <c r="C81" s="153"/>
      <c r="D81" s="150"/>
      <c r="E81" s="150"/>
      <c r="F81" s="37"/>
      <c r="G81" s="150"/>
      <c r="H81" s="150"/>
      <c r="I81" s="150"/>
      <c r="J81" s="150"/>
      <c r="K81" s="150"/>
      <c r="L81" s="153"/>
      <c r="M81" s="153"/>
      <c r="N81" s="153"/>
      <c r="O81" s="153"/>
      <c r="P81" s="135"/>
      <c r="Q81" s="135"/>
      <c r="R81" s="135"/>
      <c r="S81" s="153"/>
      <c r="T81" s="153"/>
      <c r="U81" s="153"/>
      <c r="V81" s="153"/>
      <c r="W81" s="153"/>
      <c r="X81" s="153"/>
    </row>
    <row r="82">
      <c r="A82" s="181"/>
      <c r="B82" s="150" t="str">
        <f>IFERROR(__xludf.DUMMYFUNCTION("IF(ISBLANK($A82), """", FILTER('Stats-only'!$B$2:$W$70, 'Stats-only'!$A$2:$A$70 = $A82)) "),"")</f>
        <v/>
      </c>
      <c r="C82" s="153"/>
      <c r="D82" s="150"/>
      <c r="E82" s="150"/>
      <c r="F82" s="37"/>
      <c r="G82" s="150"/>
      <c r="H82" s="150"/>
      <c r="I82" s="150"/>
      <c r="J82" s="150"/>
      <c r="K82" s="150"/>
      <c r="L82" s="153"/>
      <c r="M82" s="153"/>
      <c r="N82" s="153"/>
      <c r="O82" s="153"/>
      <c r="P82" s="135"/>
      <c r="Q82" s="135"/>
      <c r="R82" s="135"/>
      <c r="S82" s="153"/>
      <c r="T82" s="153"/>
      <c r="U82" s="153"/>
      <c r="V82" s="153"/>
      <c r="W82" s="153"/>
      <c r="X82" s="153"/>
    </row>
    <row r="83">
      <c r="A83" s="181"/>
      <c r="B83" s="150" t="str">
        <f>IFERROR(__xludf.DUMMYFUNCTION("IF(ISBLANK($A83), """", FILTER('Stats-only'!$B$2:$W$70, 'Stats-only'!$A$2:$A$70 = $A83)) "),"")</f>
        <v/>
      </c>
      <c r="C83" s="153"/>
      <c r="D83" s="150"/>
      <c r="E83" s="150"/>
      <c r="F83" s="37"/>
      <c r="G83" s="150"/>
      <c r="H83" s="150"/>
      <c r="I83" s="150"/>
      <c r="J83" s="150"/>
      <c r="K83" s="150"/>
      <c r="L83" s="153"/>
      <c r="M83" s="153"/>
      <c r="N83" s="153"/>
      <c r="O83" s="153"/>
      <c r="P83" s="135"/>
      <c r="Q83" s="135"/>
      <c r="R83" s="135"/>
      <c r="S83" s="153"/>
      <c r="T83" s="153"/>
      <c r="U83" s="153"/>
      <c r="V83" s="153"/>
      <c r="W83" s="153"/>
      <c r="X83" s="153"/>
    </row>
    <row r="84">
      <c r="A84" s="181"/>
      <c r="B84" s="150" t="str">
        <f>IFERROR(__xludf.DUMMYFUNCTION("IF(ISBLANK($A84), """", FILTER('Stats-only'!$B$2:$W$70, 'Stats-only'!$A$2:$A$70 = $A84)) "),"")</f>
        <v/>
      </c>
      <c r="C84" s="153"/>
      <c r="D84" s="150"/>
      <c r="E84" s="150"/>
      <c r="F84" s="37"/>
      <c r="G84" s="150"/>
      <c r="H84" s="150"/>
      <c r="I84" s="150"/>
      <c r="J84" s="150"/>
      <c r="K84" s="150"/>
      <c r="L84" s="153"/>
      <c r="M84" s="153"/>
      <c r="N84" s="153"/>
      <c r="O84" s="153"/>
      <c r="P84" s="135"/>
      <c r="Q84" s="135"/>
      <c r="R84" s="135"/>
      <c r="S84" s="153"/>
      <c r="T84" s="153"/>
      <c r="U84" s="153"/>
      <c r="V84" s="153"/>
      <c r="W84" s="153"/>
      <c r="X84" s="153"/>
    </row>
    <row r="85">
      <c r="A85" s="181"/>
      <c r="B85" s="150" t="str">
        <f>IFERROR(__xludf.DUMMYFUNCTION("IF(ISBLANK($A85), """", FILTER('Stats-only'!$B$2:$W$70, 'Stats-only'!$A$2:$A$70 = $A85)) "),"")</f>
        <v/>
      </c>
      <c r="C85" s="153"/>
      <c r="D85" s="150"/>
      <c r="E85" s="150"/>
      <c r="F85" s="37"/>
      <c r="G85" s="150"/>
      <c r="H85" s="150"/>
      <c r="I85" s="150"/>
      <c r="J85" s="150"/>
      <c r="K85" s="150"/>
      <c r="L85" s="153"/>
      <c r="M85" s="153"/>
      <c r="N85" s="153"/>
      <c r="O85" s="153"/>
      <c r="P85" s="135"/>
      <c r="Q85" s="135"/>
      <c r="R85" s="135"/>
      <c r="S85" s="153"/>
      <c r="T85" s="153"/>
      <c r="U85" s="153"/>
      <c r="V85" s="153"/>
      <c r="W85" s="153"/>
      <c r="X85" s="153"/>
    </row>
    <row r="86">
      <c r="A86" s="181"/>
      <c r="B86" s="150" t="str">
        <f>IFERROR(__xludf.DUMMYFUNCTION("IF(ISBLANK($A86), """", FILTER('Stats-only'!$B$2:$W$70, 'Stats-only'!$A$2:$A$70 = $A86)) "),"")</f>
        <v/>
      </c>
      <c r="C86" s="153"/>
      <c r="D86" s="150"/>
      <c r="E86" s="150"/>
      <c r="F86" s="37"/>
      <c r="G86" s="150"/>
      <c r="H86" s="150"/>
      <c r="I86" s="150"/>
      <c r="J86" s="150"/>
      <c r="K86" s="150"/>
      <c r="L86" s="153"/>
      <c r="M86" s="153"/>
      <c r="N86" s="153"/>
      <c r="O86" s="153"/>
      <c r="P86" s="135"/>
      <c r="Q86" s="135"/>
      <c r="R86" s="135"/>
      <c r="S86" s="153"/>
      <c r="T86" s="153"/>
      <c r="U86" s="153"/>
      <c r="V86" s="153"/>
      <c r="W86" s="153"/>
      <c r="X86" s="153"/>
    </row>
    <row r="87">
      <c r="A87" s="181"/>
      <c r="B87" s="150" t="str">
        <f>IFERROR(__xludf.DUMMYFUNCTION("IF(ISBLANK($A87), """", FILTER('Stats-only'!$B$2:$W$70, 'Stats-only'!$A$2:$A$70 = $A87)) "),"")</f>
        <v/>
      </c>
      <c r="C87" s="153"/>
      <c r="D87" s="150"/>
      <c r="E87" s="150"/>
      <c r="F87" s="37"/>
      <c r="G87" s="150"/>
      <c r="H87" s="150"/>
      <c r="I87" s="150"/>
      <c r="J87" s="150"/>
      <c r="K87" s="150"/>
      <c r="L87" s="153"/>
      <c r="M87" s="153"/>
      <c r="N87" s="153"/>
      <c r="O87" s="153"/>
      <c r="P87" s="135"/>
      <c r="Q87" s="135"/>
      <c r="R87" s="135"/>
      <c r="S87" s="153"/>
      <c r="T87" s="153"/>
      <c r="U87" s="153"/>
      <c r="V87" s="153"/>
      <c r="W87" s="153"/>
      <c r="X87" s="153"/>
    </row>
    <row r="88">
      <c r="A88" s="181"/>
      <c r="B88" s="150" t="str">
        <f>IFERROR(__xludf.DUMMYFUNCTION("IF(ISBLANK($A88), """", FILTER('Stats-only'!$B$2:$W$70, 'Stats-only'!$A$2:$A$70 = $A88)) "),"")</f>
        <v/>
      </c>
      <c r="C88" s="153"/>
      <c r="D88" s="150"/>
      <c r="E88" s="150"/>
      <c r="F88" s="37"/>
      <c r="G88" s="150"/>
      <c r="H88" s="150"/>
      <c r="I88" s="150"/>
      <c r="J88" s="150"/>
      <c r="K88" s="150"/>
      <c r="L88" s="153"/>
      <c r="M88" s="153"/>
      <c r="N88" s="153"/>
      <c r="O88" s="153"/>
      <c r="P88" s="135"/>
      <c r="Q88" s="135"/>
      <c r="R88" s="135"/>
      <c r="S88" s="153"/>
      <c r="T88" s="153"/>
      <c r="U88" s="153"/>
      <c r="V88" s="153"/>
      <c r="W88" s="153"/>
      <c r="X88" s="153"/>
    </row>
    <row r="89">
      <c r="A89" s="181"/>
      <c r="B89" s="150" t="str">
        <f>IFERROR(__xludf.DUMMYFUNCTION("IF(ISBLANK($A89), """", FILTER('Stats-only'!$B$2:$W$70, 'Stats-only'!$A$2:$A$70 = $A89)) "),"")</f>
        <v/>
      </c>
      <c r="C89" s="153"/>
      <c r="D89" s="150"/>
      <c r="E89" s="150"/>
      <c r="F89" s="37"/>
      <c r="G89" s="150"/>
      <c r="H89" s="150"/>
      <c r="I89" s="150"/>
      <c r="J89" s="150"/>
      <c r="K89" s="150"/>
      <c r="L89" s="153"/>
      <c r="M89" s="153"/>
      <c r="N89" s="153"/>
      <c r="O89" s="153"/>
      <c r="P89" s="135"/>
      <c r="Q89" s="135"/>
      <c r="R89" s="135"/>
      <c r="S89" s="153"/>
      <c r="T89" s="153"/>
      <c r="U89" s="153"/>
      <c r="V89" s="153"/>
      <c r="W89" s="153"/>
      <c r="X89" s="153"/>
    </row>
    <row r="90">
      <c r="A90" s="181"/>
      <c r="B90" s="150" t="str">
        <f>IFERROR(__xludf.DUMMYFUNCTION("IF(ISBLANK($A90), """", FILTER('Stats-only'!$B$2:$W$70, 'Stats-only'!$A$2:$A$70 = $A90)) "),"")</f>
        <v/>
      </c>
      <c r="C90" s="153"/>
      <c r="D90" s="150"/>
      <c r="E90" s="150"/>
      <c r="F90" s="37"/>
      <c r="G90" s="150"/>
      <c r="H90" s="150"/>
      <c r="I90" s="150"/>
      <c r="J90" s="150"/>
      <c r="K90" s="150"/>
      <c r="L90" s="153"/>
      <c r="M90" s="153"/>
      <c r="N90" s="153"/>
      <c r="O90" s="153"/>
      <c r="P90" s="135"/>
      <c r="Q90" s="135"/>
      <c r="R90" s="135"/>
      <c r="S90" s="153"/>
      <c r="T90" s="153"/>
      <c r="U90" s="153"/>
      <c r="V90" s="153"/>
      <c r="W90" s="153"/>
      <c r="X90" s="153"/>
    </row>
    <row r="91">
      <c r="A91" s="181"/>
      <c r="B91" s="150" t="str">
        <f>IFERROR(__xludf.DUMMYFUNCTION("IF(ISBLANK($A91), """", FILTER('Stats-only'!$B$2:$W$70, 'Stats-only'!$A$2:$A$70 = $A91)) "),"")</f>
        <v/>
      </c>
      <c r="C91" s="153"/>
      <c r="D91" s="150"/>
      <c r="E91" s="150"/>
      <c r="F91" s="37"/>
      <c r="G91" s="150"/>
      <c r="H91" s="150"/>
      <c r="I91" s="150"/>
      <c r="J91" s="150"/>
      <c r="K91" s="150"/>
      <c r="L91" s="153"/>
      <c r="M91" s="153"/>
      <c r="N91" s="153"/>
      <c r="O91" s="153"/>
      <c r="P91" s="135"/>
      <c r="Q91" s="135"/>
      <c r="R91" s="135"/>
      <c r="S91" s="153"/>
      <c r="T91" s="153"/>
      <c r="U91" s="153"/>
      <c r="V91" s="153"/>
      <c r="W91" s="153"/>
      <c r="X91" s="153"/>
    </row>
    <row r="92">
      <c r="A92" s="181"/>
      <c r="B92" s="150" t="str">
        <f>IFERROR(__xludf.DUMMYFUNCTION("IF(ISBLANK($A92), """", FILTER('Stats-only'!$B$2:$W$70, 'Stats-only'!$A$2:$A$70 = $A92)) "),"")</f>
        <v/>
      </c>
      <c r="C92" s="153"/>
      <c r="D92" s="150"/>
      <c r="E92" s="150"/>
      <c r="F92" s="37"/>
      <c r="G92" s="150"/>
      <c r="H92" s="150"/>
      <c r="I92" s="150"/>
      <c r="J92" s="150"/>
      <c r="K92" s="150"/>
      <c r="L92" s="153"/>
      <c r="M92" s="153"/>
      <c r="N92" s="153"/>
      <c r="O92" s="153"/>
      <c r="P92" s="135"/>
      <c r="Q92" s="135"/>
      <c r="R92" s="135"/>
      <c r="S92" s="153"/>
      <c r="T92" s="153"/>
      <c r="U92" s="153"/>
      <c r="V92" s="153"/>
      <c r="W92" s="153"/>
      <c r="X92" s="153"/>
    </row>
    <row r="93">
      <c r="A93" s="181"/>
      <c r="B93" s="150" t="str">
        <f>IFERROR(__xludf.DUMMYFUNCTION("IF(ISBLANK($A93), """", FILTER('Stats-only'!$B$2:$W$70, 'Stats-only'!$A$2:$A$70 = $A93)) "),"")</f>
        <v/>
      </c>
      <c r="C93" s="153"/>
      <c r="D93" s="150"/>
      <c r="E93" s="150"/>
      <c r="F93" s="37"/>
      <c r="G93" s="150"/>
      <c r="H93" s="150"/>
      <c r="I93" s="150"/>
      <c r="J93" s="150"/>
      <c r="K93" s="150"/>
      <c r="L93" s="153"/>
      <c r="M93" s="153"/>
      <c r="N93" s="153"/>
      <c r="O93" s="153"/>
      <c r="P93" s="135"/>
      <c r="Q93" s="135"/>
      <c r="R93" s="135"/>
      <c r="S93" s="153"/>
      <c r="T93" s="153"/>
      <c r="U93" s="153"/>
      <c r="V93" s="153"/>
      <c r="W93" s="153"/>
      <c r="X93" s="153"/>
    </row>
    <row r="94">
      <c r="A94" s="181"/>
      <c r="B94" s="150" t="str">
        <f>IFERROR(__xludf.DUMMYFUNCTION("IF(ISBLANK($A94), """", FILTER('Stats-only'!$B$2:$W$70, 'Stats-only'!$A$2:$A$70 = $A94)) "),"")</f>
        <v/>
      </c>
      <c r="C94" s="153"/>
      <c r="D94" s="150"/>
      <c r="E94" s="150"/>
      <c r="F94" s="37"/>
      <c r="G94" s="150"/>
      <c r="H94" s="150"/>
      <c r="I94" s="150"/>
      <c r="J94" s="150"/>
      <c r="K94" s="150"/>
      <c r="L94" s="153"/>
      <c r="M94" s="153"/>
      <c r="N94" s="153"/>
      <c r="O94" s="153"/>
      <c r="P94" s="135"/>
      <c r="Q94" s="135"/>
      <c r="R94" s="135"/>
      <c r="S94" s="153"/>
      <c r="T94" s="153"/>
      <c r="U94" s="153"/>
      <c r="V94" s="153"/>
      <c r="W94" s="153"/>
      <c r="X94" s="153"/>
    </row>
    <row r="95">
      <c r="A95" s="181"/>
      <c r="B95" s="150" t="str">
        <f>IFERROR(__xludf.DUMMYFUNCTION("IF(ISBLANK($A95), """", FILTER('Stats-only'!$B$2:$W$70, 'Stats-only'!$A$2:$A$70 = $A95)) "),"")</f>
        <v/>
      </c>
      <c r="C95" s="153"/>
      <c r="D95" s="150"/>
      <c r="E95" s="150"/>
      <c r="F95" s="37"/>
      <c r="G95" s="150"/>
      <c r="H95" s="150"/>
      <c r="I95" s="150"/>
      <c r="J95" s="150"/>
      <c r="K95" s="150"/>
      <c r="L95" s="153"/>
      <c r="M95" s="153"/>
      <c r="N95" s="153"/>
      <c r="O95" s="153"/>
      <c r="P95" s="135"/>
      <c r="Q95" s="135"/>
      <c r="R95" s="135"/>
      <c r="S95" s="153"/>
      <c r="T95" s="153"/>
      <c r="U95" s="153"/>
      <c r="V95" s="153"/>
      <c r="W95" s="153"/>
      <c r="X95" s="153"/>
    </row>
    <row r="96">
      <c r="A96" s="181"/>
      <c r="B96" s="150" t="str">
        <f>IFERROR(__xludf.DUMMYFUNCTION("IF(ISBLANK($A96), """", FILTER('Stats-only'!$B$2:$W$70, 'Stats-only'!$A$2:$A$70 = $A96)) "),"")</f>
        <v/>
      </c>
      <c r="C96" s="153"/>
      <c r="D96" s="150"/>
      <c r="E96" s="150"/>
      <c r="F96" s="37"/>
      <c r="G96" s="150"/>
      <c r="H96" s="150"/>
      <c r="I96" s="150"/>
      <c r="J96" s="150"/>
      <c r="K96" s="150"/>
      <c r="L96" s="153"/>
      <c r="M96" s="153"/>
      <c r="N96" s="153"/>
      <c r="O96" s="153"/>
      <c r="P96" s="135"/>
      <c r="Q96" s="135"/>
      <c r="R96" s="135"/>
      <c r="S96" s="153"/>
      <c r="T96" s="153"/>
      <c r="U96" s="153"/>
      <c r="V96" s="153"/>
      <c r="W96" s="153"/>
      <c r="X96" s="153"/>
    </row>
    <row r="97">
      <c r="A97" s="181"/>
      <c r="B97" s="150" t="str">
        <f>IFERROR(__xludf.DUMMYFUNCTION("IF(ISBLANK($A97), """", FILTER('Stats-only'!$B$2:$W$70, 'Stats-only'!$A$2:$A$70 = $A97)) "),"")</f>
        <v/>
      </c>
      <c r="C97" s="153"/>
      <c r="D97" s="150"/>
      <c r="E97" s="150"/>
      <c r="F97" s="37"/>
      <c r="G97" s="150"/>
      <c r="H97" s="150"/>
      <c r="I97" s="150"/>
      <c r="J97" s="150"/>
      <c r="K97" s="150"/>
      <c r="L97" s="153"/>
      <c r="M97" s="153"/>
      <c r="N97" s="153"/>
      <c r="O97" s="153"/>
      <c r="P97" s="135"/>
      <c r="Q97" s="135"/>
      <c r="R97" s="135"/>
      <c r="S97" s="153"/>
      <c r="T97" s="153"/>
      <c r="U97" s="153"/>
      <c r="V97" s="153"/>
      <c r="W97" s="153"/>
      <c r="X97" s="153"/>
    </row>
    <row r="98">
      <c r="A98" s="181"/>
      <c r="B98" s="150" t="str">
        <f>IFERROR(__xludf.DUMMYFUNCTION("IF(ISBLANK($A98), """", FILTER('Stats-only'!$B$2:$W$70, 'Stats-only'!$A$2:$A$70 = $A98)) "),"")</f>
        <v/>
      </c>
      <c r="C98" s="153"/>
      <c r="D98" s="150"/>
      <c r="E98" s="150"/>
      <c r="F98" s="37"/>
      <c r="G98" s="150"/>
      <c r="H98" s="150"/>
      <c r="I98" s="150"/>
      <c r="J98" s="150"/>
      <c r="K98" s="150"/>
      <c r="L98" s="153"/>
      <c r="M98" s="153"/>
      <c r="N98" s="153"/>
      <c r="O98" s="153"/>
      <c r="P98" s="135"/>
      <c r="Q98" s="135"/>
      <c r="R98" s="135"/>
      <c r="S98" s="153"/>
      <c r="T98" s="153"/>
      <c r="U98" s="153"/>
      <c r="V98" s="153"/>
      <c r="W98" s="153"/>
      <c r="X98" s="153"/>
    </row>
    <row r="99">
      <c r="A99" s="181"/>
      <c r="B99" s="150" t="str">
        <f>IFERROR(__xludf.DUMMYFUNCTION("IF(ISBLANK($A99), """", FILTER('Stats-only'!$B$2:$W$70, 'Stats-only'!$A$2:$A$70 = $A99)) "),"")</f>
        <v/>
      </c>
      <c r="C99" s="153"/>
      <c r="D99" s="150"/>
      <c r="E99" s="150"/>
      <c r="F99" s="37"/>
      <c r="G99" s="150"/>
      <c r="H99" s="150"/>
      <c r="I99" s="150"/>
      <c r="J99" s="150"/>
      <c r="K99" s="150"/>
      <c r="L99" s="153"/>
      <c r="M99" s="153"/>
      <c r="N99" s="153"/>
      <c r="O99" s="153"/>
      <c r="P99" s="135"/>
      <c r="Q99" s="135"/>
      <c r="R99" s="135"/>
      <c r="S99" s="153"/>
      <c r="T99" s="153"/>
      <c r="U99" s="153"/>
      <c r="V99" s="153"/>
      <c r="W99" s="153"/>
      <c r="X99" s="153"/>
    </row>
    <row r="100">
      <c r="A100" s="181"/>
      <c r="B100" s="150" t="str">
        <f>IFERROR(__xludf.DUMMYFUNCTION("IF(ISBLANK($A100), """", FILTER('Stats-only'!$B$2:$W$70, 'Stats-only'!$A$2:$A$70 = $A100)) "),"")</f>
        <v/>
      </c>
      <c r="C100" s="153"/>
      <c r="D100" s="150"/>
      <c r="E100" s="150"/>
      <c r="F100" s="37"/>
      <c r="G100" s="150"/>
      <c r="H100" s="150"/>
      <c r="I100" s="150"/>
      <c r="J100" s="150"/>
      <c r="K100" s="150"/>
      <c r="L100" s="153"/>
      <c r="M100" s="153"/>
      <c r="N100" s="153"/>
      <c r="O100" s="153"/>
      <c r="P100" s="135"/>
      <c r="Q100" s="135"/>
      <c r="R100" s="135"/>
      <c r="S100" s="153"/>
      <c r="T100" s="153"/>
      <c r="U100" s="153"/>
      <c r="V100" s="153"/>
      <c r="W100" s="153"/>
      <c r="X100" s="153"/>
    </row>
    <row r="101">
      <c r="A101" s="181"/>
      <c r="B101" s="150" t="str">
        <f>IFERROR(__xludf.DUMMYFUNCTION("IF(ISBLANK($A101), """", FILTER('Stats-only'!$B$2:$W$70, 'Stats-only'!$A$2:$A$70 = $A101)) "),"")</f>
        <v/>
      </c>
      <c r="C101" s="153"/>
      <c r="D101" s="150"/>
      <c r="E101" s="150"/>
      <c r="F101" s="37"/>
      <c r="G101" s="150"/>
      <c r="H101" s="150"/>
      <c r="I101" s="150"/>
      <c r="J101" s="150"/>
      <c r="K101" s="150"/>
      <c r="L101" s="153"/>
      <c r="M101" s="153"/>
      <c r="N101" s="153"/>
      <c r="O101" s="153"/>
      <c r="P101" s="135"/>
      <c r="Q101" s="135"/>
      <c r="R101" s="135"/>
      <c r="S101" s="153"/>
      <c r="T101" s="153"/>
      <c r="U101" s="153"/>
      <c r="V101" s="153"/>
      <c r="W101" s="153"/>
      <c r="X101" s="153"/>
    </row>
    <row r="102">
      <c r="A102" s="181"/>
      <c r="B102" s="150" t="str">
        <f>IFERROR(__xludf.DUMMYFUNCTION("IF(ISBLANK($A102), """", FILTER('Stats-only'!$B$2:$W$70, 'Stats-only'!$A$2:$A$70 = $A102)) "),"")</f>
        <v/>
      </c>
      <c r="C102" s="153"/>
      <c r="D102" s="150"/>
      <c r="E102" s="150"/>
      <c r="F102" s="37"/>
      <c r="G102" s="150"/>
      <c r="H102" s="150"/>
      <c r="I102" s="150"/>
      <c r="J102" s="150"/>
      <c r="K102" s="150"/>
      <c r="L102" s="153"/>
      <c r="M102" s="153"/>
      <c r="N102" s="153"/>
      <c r="O102" s="153"/>
      <c r="P102" s="135"/>
      <c r="Q102" s="135"/>
      <c r="R102" s="135"/>
      <c r="S102" s="153"/>
      <c r="T102" s="153"/>
      <c r="U102" s="153"/>
      <c r="V102" s="153"/>
      <c r="W102" s="153"/>
      <c r="X102" s="153"/>
    </row>
    <row r="103">
      <c r="A103" s="181"/>
      <c r="B103" s="150" t="str">
        <f>IFERROR(__xludf.DUMMYFUNCTION("IF(ISBLANK($A103), """", FILTER('Stats-only'!$B$2:$W$70, 'Stats-only'!$A$2:$A$70 = $A103)) "),"")</f>
        <v/>
      </c>
      <c r="C103" s="153"/>
      <c r="D103" s="150"/>
      <c r="E103" s="150"/>
      <c r="F103" s="37"/>
      <c r="G103" s="150"/>
      <c r="H103" s="150"/>
      <c r="I103" s="150"/>
      <c r="J103" s="150"/>
      <c r="K103" s="150"/>
      <c r="L103" s="153"/>
      <c r="M103" s="153"/>
      <c r="N103" s="153"/>
      <c r="O103" s="153"/>
      <c r="P103" s="135"/>
      <c r="Q103" s="135"/>
      <c r="R103" s="135"/>
      <c r="S103" s="153"/>
      <c r="T103" s="153"/>
      <c r="U103" s="153"/>
      <c r="V103" s="153"/>
      <c r="W103" s="153"/>
      <c r="X103" s="153"/>
    </row>
    <row r="104">
      <c r="A104" s="181"/>
      <c r="B104" s="150" t="str">
        <f>IFERROR(__xludf.DUMMYFUNCTION("IF(ISBLANK($A104), """", FILTER('Stats-only'!$B$2:$W$70, 'Stats-only'!$A$2:$A$70 = $A104)) "),"")</f>
        <v/>
      </c>
      <c r="C104" s="153"/>
      <c r="D104" s="150"/>
      <c r="E104" s="150"/>
      <c r="F104" s="37"/>
      <c r="G104" s="150"/>
      <c r="H104" s="150"/>
      <c r="I104" s="150"/>
      <c r="J104" s="150"/>
      <c r="K104" s="150"/>
      <c r="L104" s="153"/>
      <c r="M104" s="153"/>
      <c r="N104" s="153"/>
      <c r="O104" s="153"/>
      <c r="P104" s="135"/>
      <c r="Q104" s="135"/>
      <c r="R104" s="135"/>
      <c r="S104" s="153"/>
      <c r="T104" s="153"/>
      <c r="U104" s="153"/>
      <c r="V104" s="153"/>
      <c r="W104" s="153"/>
      <c r="X104" s="153"/>
    </row>
    <row r="105">
      <c r="A105" s="181"/>
      <c r="B105" s="150" t="str">
        <f>IFERROR(__xludf.DUMMYFUNCTION("IF(ISBLANK($A105), """", FILTER('Stats-only'!$B$2:$W$70, 'Stats-only'!$A$2:$A$70 = $A105)) "),"")</f>
        <v/>
      </c>
      <c r="C105" s="153"/>
      <c r="D105" s="150"/>
      <c r="E105" s="150"/>
      <c r="F105" s="37"/>
      <c r="G105" s="150"/>
      <c r="H105" s="150"/>
      <c r="I105" s="150"/>
      <c r="J105" s="150"/>
      <c r="K105" s="150"/>
      <c r="L105" s="153"/>
      <c r="M105" s="153"/>
      <c r="N105" s="153"/>
      <c r="O105" s="153"/>
      <c r="P105" s="135"/>
      <c r="Q105" s="135"/>
      <c r="R105" s="135"/>
      <c r="S105" s="153"/>
      <c r="T105" s="153"/>
      <c r="U105" s="153"/>
      <c r="V105" s="153"/>
      <c r="W105" s="153"/>
      <c r="X105" s="153"/>
    </row>
    <row r="106">
      <c r="A106" s="181"/>
      <c r="B106" s="150" t="str">
        <f>IFERROR(__xludf.DUMMYFUNCTION("IF(ISBLANK($A106), """", FILTER('Stats-only'!$B$2:$W$70, 'Stats-only'!$A$2:$A$70 = $A106)) "),"")</f>
        <v/>
      </c>
      <c r="C106" s="153"/>
      <c r="D106" s="150"/>
      <c r="E106" s="150"/>
      <c r="F106" s="37"/>
      <c r="G106" s="150"/>
      <c r="H106" s="150"/>
      <c r="I106" s="150"/>
      <c r="J106" s="150"/>
      <c r="K106" s="150"/>
      <c r="L106" s="153"/>
      <c r="M106" s="153"/>
      <c r="N106" s="153"/>
      <c r="O106" s="153"/>
      <c r="P106" s="135"/>
      <c r="Q106" s="135"/>
      <c r="R106" s="135"/>
      <c r="S106" s="153"/>
      <c r="T106" s="153"/>
      <c r="U106" s="153"/>
      <c r="V106" s="153"/>
      <c r="W106" s="153"/>
      <c r="X106" s="153"/>
    </row>
    <row r="107">
      <c r="A107" s="181"/>
      <c r="B107" s="150" t="str">
        <f>IFERROR(__xludf.DUMMYFUNCTION("IF(ISBLANK($A107), """", FILTER('Stats-only'!$B$2:$W$70, 'Stats-only'!$A$2:$A$70 = $A107)) "),"")</f>
        <v/>
      </c>
      <c r="C107" s="153"/>
      <c r="D107" s="150"/>
      <c r="E107" s="150"/>
      <c r="F107" s="37"/>
      <c r="G107" s="150"/>
      <c r="H107" s="150"/>
      <c r="I107" s="150"/>
      <c r="J107" s="150"/>
      <c r="K107" s="150"/>
      <c r="L107" s="153"/>
      <c r="M107" s="153"/>
      <c r="N107" s="153"/>
      <c r="O107" s="153"/>
      <c r="P107" s="135"/>
      <c r="Q107" s="135"/>
      <c r="R107" s="135"/>
      <c r="S107" s="153"/>
      <c r="T107" s="153"/>
      <c r="U107" s="153"/>
      <c r="V107" s="153"/>
      <c r="W107" s="153"/>
      <c r="X107" s="153"/>
    </row>
    <row r="108">
      <c r="A108" s="181"/>
      <c r="B108" s="150" t="str">
        <f>IFERROR(__xludf.DUMMYFUNCTION("IF(ISBLANK($A108), """", FILTER('Stats-only'!$B$2:$W$70, 'Stats-only'!$A$2:$A$70 = $A108)) "),"")</f>
        <v/>
      </c>
      <c r="C108" s="153"/>
      <c r="D108" s="150"/>
      <c r="E108" s="150"/>
      <c r="F108" s="37"/>
      <c r="G108" s="150"/>
      <c r="H108" s="150"/>
      <c r="I108" s="150"/>
      <c r="J108" s="150"/>
      <c r="K108" s="150"/>
      <c r="L108" s="153"/>
      <c r="M108" s="153"/>
      <c r="N108" s="153"/>
      <c r="O108" s="153"/>
      <c r="P108" s="135"/>
      <c r="Q108" s="135"/>
      <c r="R108" s="135"/>
      <c r="S108" s="153"/>
      <c r="T108" s="153"/>
      <c r="U108" s="153"/>
      <c r="V108" s="153"/>
      <c r="W108" s="153"/>
      <c r="X108" s="153"/>
    </row>
    <row r="109">
      <c r="A109" s="181"/>
      <c r="B109" s="150" t="str">
        <f>IFERROR(__xludf.DUMMYFUNCTION("IF(ISBLANK($A109), """", FILTER('Stats-only'!$B$2:$W$70, 'Stats-only'!$A$2:$A$70 = $A109)) "),"")</f>
        <v/>
      </c>
      <c r="C109" s="153"/>
      <c r="D109" s="150"/>
      <c r="E109" s="150"/>
      <c r="F109" s="37"/>
      <c r="G109" s="150"/>
      <c r="H109" s="150"/>
      <c r="I109" s="150"/>
      <c r="J109" s="150"/>
      <c r="K109" s="150"/>
      <c r="L109" s="153"/>
      <c r="M109" s="153"/>
      <c r="N109" s="153"/>
      <c r="O109" s="153"/>
      <c r="P109" s="135"/>
      <c r="Q109" s="135"/>
      <c r="R109" s="135"/>
      <c r="S109" s="153"/>
      <c r="T109" s="153"/>
      <c r="U109" s="153"/>
      <c r="V109" s="153"/>
      <c r="W109" s="153"/>
      <c r="X109" s="153"/>
    </row>
    <row r="110">
      <c r="A110" s="181"/>
      <c r="B110" s="150" t="str">
        <f>IFERROR(__xludf.DUMMYFUNCTION("IF(ISBLANK($A110), """", FILTER('Stats-only'!$B$2:$W$70, 'Stats-only'!$A$2:$A$70 = $A110)) "),"")</f>
        <v/>
      </c>
      <c r="C110" s="153"/>
      <c r="D110" s="150"/>
      <c r="E110" s="150"/>
      <c r="F110" s="37"/>
      <c r="G110" s="150"/>
      <c r="H110" s="150"/>
      <c r="I110" s="150"/>
      <c r="J110" s="150"/>
      <c r="K110" s="150"/>
      <c r="L110" s="153"/>
      <c r="M110" s="153"/>
      <c r="N110" s="153"/>
      <c r="O110" s="153"/>
      <c r="P110" s="135"/>
      <c r="Q110" s="135"/>
      <c r="R110" s="135"/>
      <c r="S110" s="153"/>
      <c r="T110" s="153"/>
      <c r="U110" s="153"/>
      <c r="V110" s="153"/>
      <c r="W110" s="153"/>
      <c r="X110" s="153"/>
    </row>
    <row r="111">
      <c r="A111" s="181"/>
      <c r="B111" s="150" t="str">
        <f>IFERROR(__xludf.DUMMYFUNCTION("IF(ISBLANK($A111), """", FILTER('Stats-only'!$B$2:$W$70, 'Stats-only'!$A$2:$A$70 = $A111)) "),"")</f>
        <v/>
      </c>
      <c r="C111" s="153"/>
      <c r="D111" s="150"/>
      <c r="E111" s="150"/>
      <c r="F111" s="37"/>
      <c r="G111" s="150"/>
      <c r="H111" s="150"/>
      <c r="I111" s="150"/>
      <c r="J111" s="150"/>
      <c r="K111" s="150"/>
      <c r="L111" s="153"/>
      <c r="M111" s="153"/>
      <c r="N111" s="153"/>
      <c r="O111" s="153"/>
      <c r="P111" s="135"/>
      <c r="Q111" s="135"/>
      <c r="R111" s="135"/>
      <c r="S111" s="153"/>
      <c r="T111" s="153"/>
      <c r="U111" s="153"/>
      <c r="V111" s="153"/>
      <c r="W111" s="153"/>
      <c r="X111" s="153"/>
    </row>
    <row r="112">
      <c r="A112" s="181"/>
      <c r="B112" s="150" t="str">
        <f>IFERROR(__xludf.DUMMYFUNCTION("IF(ISBLANK($A112), """", FILTER('Stats-only'!$B$2:$W$70, 'Stats-only'!$A$2:$A$70 = $A112)) "),"")</f>
        <v/>
      </c>
      <c r="C112" s="153"/>
      <c r="D112" s="150"/>
      <c r="E112" s="150"/>
      <c r="F112" s="37"/>
      <c r="G112" s="150"/>
      <c r="H112" s="150"/>
      <c r="I112" s="150"/>
      <c r="J112" s="150"/>
      <c r="K112" s="150"/>
      <c r="L112" s="153"/>
      <c r="M112" s="153"/>
      <c r="N112" s="153"/>
      <c r="O112" s="153"/>
      <c r="P112" s="135"/>
      <c r="Q112" s="135"/>
      <c r="R112" s="135"/>
      <c r="S112" s="153"/>
      <c r="T112" s="153"/>
      <c r="U112" s="153"/>
      <c r="V112" s="153"/>
      <c r="W112" s="153"/>
      <c r="X112" s="153"/>
    </row>
    <row r="113">
      <c r="A113" s="181"/>
      <c r="B113" s="150" t="str">
        <f>IFERROR(__xludf.DUMMYFUNCTION("IF(ISBLANK($A113), """", FILTER('Stats-only'!$B$2:$W$70, 'Stats-only'!$A$2:$A$70 = $A113)) "),"")</f>
        <v/>
      </c>
      <c r="C113" s="153"/>
      <c r="D113" s="150"/>
      <c r="E113" s="150"/>
      <c r="F113" s="37"/>
      <c r="G113" s="150"/>
      <c r="H113" s="150"/>
      <c r="I113" s="150"/>
      <c r="J113" s="150"/>
      <c r="K113" s="150"/>
      <c r="L113" s="153"/>
      <c r="M113" s="153"/>
      <c r="N113" s="153"/>
      <c r="O113" s="153"/>
      <c r="P113" s="135"/>
      <c r="Q113" s="135"/>
      <c r="R113" s="135"/>
      <c r="S113" s="153"/>
      <c r="T113" s="153"/>
      <c r="U113" s="153"/>
      <c r="V113" s="153"/>
      <c r="W113" s="153"/>
      <c r="X113" s="153"/>
    </row>
    <row r="114">
      <c r="A114" s="181"/>
      <c r="B114" s="150" t="str">
        <f>IFERROR(__xludf.DUMMYFUNCTION("IF(ISBLANK($A114), """", FILTER('Stats-only'!$B$2:$W$70, 'Stats-only'!$A$2:$A$70 = $A114)) "),"")</f>
        <v/>
      </c>
      <c r="C114" s="153"/>
      <c r="D114" s="150"/>
      <c r="E114" s="150"/>
      <c r="F114" s="37"/>
      <c r="G114" s="150"/>
      <c r="H114" s="150"/>
      <c r="I114" s="150"/>
      <c r="J114" s="150"/>
      <c r="K114" s="150"/>
      <c r="L114" s="153"/>
      <c r="M114" s="153"/>
      <c r="N114" s="153"/>
      <c r="O114" s="153"/>
      <c r="P114" s="135"/>
      <c r="Q114" s="135"/>
      <c r="R114" s="135"/>
      <c r="S114" s="153"/>
      <c r="T114" s="153"/>
      <c r="U114" s="153"/>
      <c r="V114" s="153"/>
      <c r="W114" s="153"/>
      <c r="X114" s="153"/>
    </row>
    <row r="115">
      <c r="A115" s="181"/>
      <c r="B115" s="150" t="str">
        <f>IFERROR(__xludf.DUMMYFUNCTION("IF(ISBLANK($A115), """", FILTER('Stats-only'!$B$2:$W$70, 'Stats-only'!$A$2:$A$70 = $A115)) "),"")</f>
        <v/>
      </c>
      <c r="C115" s="153"/>
      <c r="D115" s="150"/>
      <c r="E115" s="150"/>
      <c r="F115" s="37"/>
      <c r="G115" s="150"/>
      <c r="H115" s="150"/>
      <c r="I115" s="150"/>
      <c r="J115" s="150"/>
      <c r="K115" s="150"/>
      <c r="L115" s="153"/>
      <c r="M115" s="153"/>
      <c r="N115" s="153"/>
      <c r="O115" s="153"/>
      <c r="P115" s="135"/>
      <c r="Q115" s="135"/>
      <c r="R115" s="135"/>
      <c r="S115" s="153"/>
      <c r="T115" s="153"/>
      <c r="U115" s="153"/>
      <c r="V115" s="153"/>
      <c r="W115" s="153"/>
      <c r="X115" s="153"/>
    </row>
    <row r="116">
      <c r="A116" s="181"/>
      <c r="B116" s="150" t="str">
        <f>IFERROR(__xludf.DUMMYFUNCTION("IF(ISBLANK($A116), """", FILTER('Stats-only'!$B$2:$W$70, 'Stats-only'!$A$2:$A$70 = $A116)) "),"")</f>
        <v/>
      </c>
      <c r="C116" s="153"/>
      <c r="D116" s="150"/>
      <c r="E116" s="150"/>
      <c r="F116" s="37"/>
      <c r="G116" s="150"/>
      <c r="H116" s="150"/>
      <c r="I116" s="150"/>
      <c r="J116" s="150"/>
      <c r="K116" s="150"/>
      <c r="L116" s="153"/>
      <c r="M116" s="153"/>
      <c r="N116" s="153"/>
      <c r="O116" s="153"/>
      <c r="P116" s="135"/>
      <c r="Q116" s="135"/>
      <c r="R116" s="135"/>
      <c r="S116" s="153"/>
      <c r="T116" s="153"/>
      <c r="U116" s="153"/>
      <c r="V116" s="153"/>
      <c r="W116" s="153"/>
      <c r="X116" s="153"/>
    </row>
    <row r="117">
      <c r="A117" s="181"/>
      <c r="B117" s="150" t="str">
        <f>IFERROR(__xludf.DUMMYFUNCTION("IF(ISBLANK($A117), """", FILTER('Stats-only'!$B$2:$W$70, 'Stats-only'!$A$2:$A$70 = $A117)) "),"")</f>
        <v/>
      </c>
      <c r="C117" s="153"/>
      <c r="D117" s="150"/>
      <c r="E117" s="150"/>
      <c r="F117" s="37"/>
      <c r="G117" s="150"/>
      <c r="H117" s="150"/>
      <c r="I117" s="150"/>
      <c r="J117" s="150"/>
      <c r="K117" s="150"/>
      <c r="L117" s="153"/>
      <c r="M117" s="153"/>
      <c r="N117" s="153"/>
      <c r="O117" s="153"/>
      <c r="P117" s="135"/>
      <c r="Q117" s="135"/>
      <c r="R117" s="135"/>
      <c r="S117" s="153"/>
      <c r="T117" s="153"/>
      <c r="U117" s="153"/>
      <c r="V117" s="153"/>
      <c r="W117" s="153"/>
      <c r="X117" s="153"/>
    </row>
    <row r="118">
      <c r="A118" s="181"/>
      <c r="B118" s="150" t="str">
        <f>IFERROR(__xludf.DUMMYFUNCTION("IF(ISBLANK($A118), """", FILTER('Stats-only'!$B$2:$W$70, 'Stats-only'!$A$2:$A$70 = $A118)) "),"")</f>
        <v/>
      </c>
      <c r="C118" s="153"/>
      <c r="D118" s="150"/>
      <c r="E118" s="150"/>
      <c r="F118" s="37"/>
      <c r="G118" s="150"/>
      <c r="H118" s="150"/>
      <c r="I118" s="150"/>
      <c r="J118" s="150"/>
      <c r="K118" s="150"/>
      <c r="L118" s="153"/>
      <c r="M118" s="153"/>
      <c r="N118" s="153"/>
      <c r="O118" s="153"/>
      <c r="P118" s="135"/>
      <c r="Q118" s="135"/>
      <c r="R118" s="135"/>
      <c r="S118" s="153"/>
      <c r="T118" s="153"/>
      <c r="U118" s="153"/>
      <c r="V118" s="153"/>
      <c r="W118" s="153"/>
      <c r="X118" s="153"/>
    </row>
    <row r="119">
      <c r="A119" s="181"/>
      <c r="B119" s="150" t="str">
        <f>IFERROR(__xludf.DUMMYFUNCTION("IF(ISBLANK($A119), """", FILTER('Stats-only'!$B$2:$W$70, 'Stats-only'!$A$2:$A$70 = $A119)) "),"")</f>
        <v/>
      </c>
      <c r="C119" s="153"/>
      <c r="D119" s="150"/>
      <c r="E119" s="150"/>
      <c r="F119" s="37"/>
      <c r="G119" s="150"/>
      <c r="H119" s="150"/>
      <c r="I119" s="150"/>
      <c r="J119" s="150"/>
      <c r="K119" s="150"/>
      <c r="L119" s="153"/>
      <c r="M119" s="153"/>
      <c r="N119" s="153"/>
      <c r="O119" s="153"/>
      <c r="P119" s="135"/>
      <c r="Q119" s="135"/>
      <c r="R119" s="135"/>
      <c r="S119" s="153"/>
      <c r="T119" s="153"/>
      <c r="U119" s="153"/>
      <c r="V119" s="153"/>
      <c r="W119" s="153"/>
      <c r="X119" s="153"/>
    </row>
    <row r="120">
      <c r="A120" s="181"/>
      <c r="B120" s="150" t="str">
        <f>IFERROR(__xludf.DUMMYFUNCTION("IF(ISBLANK($A120), """", FILTER('Stats-only'!$B$2:$W$70, 'Stats-only'!$A$2:$A$70 = $A120)) "),"")</f>
        <v/>
      </c>
      <c r="C120" s="153"/>
      <c r="D120" s="150"/>
      <c r="E120" s="150"/>
      <c r="F120" s="37"/>
      <c r="G120" s="150"/>
      <c r="H120" s="150"/>
      <c r="I120" s="150"/>
      <c r="J120" s="150"/>
      <c r="K120" s="150"/>
      <c r="L120" s="153"/>
      <c r="M120" s="153"/>
      <c r="N120" s="153"/>
      <c r="O120" s="153"/>
      <c r="P120" s="135"/>
      <c r="Q120" s="135"/>
      <c r="R120" s="135"/>
      <c r="S120" s="153"/>
      <c r="T120" s="153"/>
      <c r="U120" s="153"/>
      <c r="V120" s="153"/>
      <c r="W120" s="153"/>
      <c r="X120" s="153"/>
    </row>
    <row r="121">
      <c r="A121" s="181"/>
      <c r="B121" s="150" t="str">
        <f>IFERROR(__xludf.DUMMYFUNCTION("IF(ISBLANK($A121), """", FILTER('Stats-only'!$B$2:$W$70, 'Stats-only'!$A$2:$A$70 = $A121)) "),"")</f>
        <v/>
      </c>
      <c r="C121" s="153"/>
      <c r="D121" s="150"/>
      <c r="E121" s="150"/>
      <c r="F121" s="37"/>
      <c r="G121" s="150"/>
      <c r="H121" s="150"/>
      <c r="I121" s="150"/>
      <c r="J121" s="150"/>
      <c r="K121" s="150"/>
      <c r="L121" s="153"/>
      <c r="M121" s="153"/>
      <c r="N121" s="153"/>
      <c r="O121" s="153"/>
      <c r="P121" s="135"/>
      <c r="Q121" s="135"/>
      <c r="R121" s="135"/>
      <c r="S121" s="153"/>
      <c r="T121" s="153"/>
      <c r="U121" s="153"/>
      <c r="V121" s="153"/>
      <c r="W121" s="153"/>
      <c r="X121" s="153"/>
    </row>
    <row r="122">
      <c r="A122" s="181"/>
      <c r="B122" s="150" t="str">
        <f>IFERROR(__xludf.DUMMYFUNCTION("IF(ISBLANK($A122), """", FILTER('Stats-only'!$B$2:$W$70, 'Stats-only'!$A$2:$A$70 = $A122)) "),"")</f>
        <v/>
      </c>
      <c r="C122" s="153"/>
      <c r="D122" s="150"/>
      <c r="E122" s="150"/>
      <c r="F122" s="37"/>
      <c r="G122" s="150"/>
      <c r="H122" s="150"/>
      <c r="I122" s="150"/>
      <c r="J122" s="150"/>
      <c r="K122" s="150"/>
      <c r="L122" s="153"/>
      <c r="M122" s="153"/>
      <c r="N122" s="153"/>
      <c r="O122" s="153"/>
      <c r="P122" s="135"/>
      <c r="Q122" s="135"/>
      <c r="R122" s="135"/>
      <c r="S122" s="153"/>
      <c r="T122" s="153"/>
      <c r="U122" s="153"/>
      <c r="V122" s="153"/>
      <c r="W122" s="153"/>
      <c r="X122" s="153"/>
    </row>
    <row r="123">
      <c r="A123" s="181"/>
      <c r="B123" s="150" t="str">
        <f>IFERROR(__xludf.DUMMYFUNCTION("IF(ISBLANK($A123), """", FILTER('Stats-only'!$B$2:$W$70, 'Stats-only'!$A$2:$A$70 = $A123)) "),"")</f>
        <v/>
      </c>
      <c r="C123" s="153"/>
      <c r="D123" s="150"/>
      <c r="E123" s="150"/>
      <c r="F123" s="37"/>
      <c r="G123" s="150"/>
      <c r="H123" s="150"/>
      <c r="I123" s="150"/>
      <c r="J123" s="150"/>
      <c r="K123" s="150"/>
      <c r="L123" s="153"/>
      <c r="M123" s="153"/>
      <c r="N123" s="153"/>
      <c r="O123" s="153"/>
      <c r="P123" s="135"/>
      <c r="Q123" s="135"/>
      <c r="R123" s="135"/>
      <c r="S123" s="153"/>
      <c r="T123" s="153"/>
      <c r="U123" s="153"/>
      <c r="V123" s="153"/>
      <c r="W123" s="153"/>
      <c r="X123" s="153"/>
    </row>
    <row r="124">
      <c r="A124" s="181"/>
      <c r="B124" s="150" t="str">
        <f>IFERROR(__xludf.DUMMYFUNCTION("IF(ISBLANK($A124), """", FILTER('Stats-only'!$B$2:$W$70, 'Stats-only'!$A$2:$A$70 = $A124)) "),"")</f>
        <v/>
      </c>
      <c r="C124" s="153"/>
      <c r="D124" s="150"/>
      <c r="E124" s="150"/>
      <c r="F124" s="37"/>
      <c r="G124" s="150"/>
      <c r="H124" s="150"/>
      <c r="I124" s="150"/>
      <c r="J124" s="150"/>
      <c r="K124" s="150"/>
      <c r="L124" s="153"/>
      <c r="M124" s="153"/>
      <c r="N124" s="153"/>
      <c r="O124" s="153"/>
      <c r="P124" s="135"/>
      <c r="Q124" s="135"/>
      <c r="R124" s="135"/>
      <c r="S124" s="153"/>
      <c r="T124" s="153"/>
      <c r="U124" s="153"/>
      <c r="V124" s="153"/>
      <c r="W124" s="153"/>
      <c r="X124" s="153"/>
    </row>
    <row r="125">
      <c r="A125" s="181"/>
      <c r="B125" s="150" t="str">
        <f>IFERROR(__xludf.DUMMYFUNCTION("IF(ISBLANK($A125), """", FILTER('Stats-only'!$B$2:$W$70, 'Stats-only'!$A$2:$A$70 = $A125)) "),"")</f>
        <v/>
      </c>
      <c r="C125" s="153"/>
      <c r="D125" s="150"/>
      <c r="E125" s="150"/>
      <c r="F125" s="37"/>
      <c r="G125" s="150"/>
      <c r="H125" s="150"/>
      <c r="I125" s="150"/>
      <c r="J125" s="150"/>
      <c r="K125" s="150"/>
      <c r="L125" s="153"/>
      <c r="M125" s="153"/>
      <c r="N125" s="153"/>
      <c r="O125" s="153"/>
      <c r="P125" s="135"/>
      <c r="Q125" s="135"/>
      <c r="R125" s="135"/>
      <c r="S125" s="153"/>
      <c r="T125" s="153"/>
      <c r="U125" s="153"/>
      <c r="V125" s="153"/>
      <c r="W125" s="153"/>
      <c r="X125" s="153"/>
    </row>
    <row r="126">
      <c r="A126" s="181"/>
      <c r="B126" s="150" t="str">
        <f>IFERROR(__xludf.DUMMYFUNCTION("IF(ISBLANK($A126), """", FILTER('Stats-only'!$B$2:$W$70, 'Stats-only'!$A$2:$A$70 = $A126)) "),"")</f>
        <v/>
      </c>
      <c r="C126" s="153"/>
      <c r="D126" s="150"/>
      <c r="E126" s="150"/>
      <c r="F126" s="37"/>
      <c r="G126" s="150"/>
      <c r="H126" s="150"/>
      <c r="I126" s="150"/>
      <c r="J126" s="150"/>
      <c r="K126" s="150"/>
      <c r="L126" s="153"/>
      <c r="M126" s="153"/>
      <c r="N126" s="153"/>
      <c r="O126" s="153"/>
      <c r="P126" s="135"/>
      <c r="Q126" s="135"/>
      <c r="R126" s="135"/>
      <c r="S126" s="153"/>
      <c r="T126" s="153"/>
      <c r="U126" s="153"/>
      <c r="V126" s="153"/>
      <c r="W126" s="153"/>
      <c r="X126" s="153"/>
    </row>
    <row r="127">
      <c r="A127" s="181"/>
      <c r="B127" s="150" t="str">
        <f>IFERROR(__xludf.DUMMYFUNCTION("IF(ISBLANK($A127), """", FILTER('Stats-only'!$B$2:$W$70, 'Stats-only'!$A$2:$A$70 = $A127)) "),"")</f>
        <v/>
      </c>
      <c r="C127" s="153"/>
      <c r="D127" s="150"/>
      <c r="E127" s="150"/>
      <c r="F127" s="37"/>
      <c r="G127" s="150"/>
      <c r="H127" s="150"/>
      <c r="I127" s="150"/>
      <c r="J127" s="150"/>
      <c r="K127" s="150"/>
      <c r="L127" s="153"/>
      <c r="M127" s="153"/>
      <c r="N127" s="153"/>
      <c r="O127" s="153"/>
      <c r="P127" s="135"/>
      <c r="Q127" s="135"/>
      <c r="R127" s="135"/>
      <c r="S127" s="153"/>
      <c r="T127" s="153"/>
      <c r="U127" s="153"/>
      <c r="V127" s="153"/>
      <c r="W127" s="153"/>
      <c r="X127" s="153"/>
    </row>
    <row r="128">
      <c r="A128" s="181"/>
      <c r="B128" s="150" t="str">
        <f>IFERROR(__xludf.DUMMYFUNCTION("IF(ISBLANK($A128), """", FILTER('Stats-only'!$B$2:$W$70, 'Stats-only'!$A$2:$A$70 = $A128)) "),"")</f>
        <v/>
      </c>
      <c r="C128" s="153"/>
      <c r="D128" s="150"/>
      <c r="E128" s="150"/>
      <c r="F128" s="37"/>
      <c r="G128" s="150"/>
      <c r="H128" s="150"/>
      <c r="I128" s="150"/>
      <c r="J128" s="150"/>
      <c r="K128" s="150"/>
      <c r="L128" s="153"/>
      <c r="M128" s="153"/>
      <c r="N128" s="153"/>
      <c r="O128" s="153"/>
      <c r="P128" s="135"/>
      <c r="Q128" s="135"/>
      <c r="R128" s="135"/>
      <c r="S128" s="153"/>
      <c r="T128" s="153"/>
      <c r="U128" s="153"/>
      <c r="V128" s="153"/>
      <c r="W128" s="153"/>
      <c r="X128" s="153"/>
    </row>
    <row r="129">
      <c r="A129" s="181"/>
      <c r="B129" s="150" t="str">
        <f>IFERROR(__xludf.DUMMYFUNCTION("IF(ISBLANK($A129), """", FILTER('Stats-only'!$B$2:$W$70, 'Stats-only'!$A$2:$A$70 = $A129)) "),"")</f>
        <v/>
      </c>
      <c r="C129" s="153"/>
      <c r="D129" s="150"/>
      <c r="E129" s="150"/>
      <c r="F129" s="37"/>
      <c r="G129" s="150"/>
      <c r="H129" s="150"/>
      <c r="I129" s="150"/>
      <c r="J129" s="150"/>
      <c r="K129" s="150"/>
      <c r="L129" s="153"/>
      <c r="M129" s="153"/>
      <c r="N129" s="153"/>
      <c r="O129" s="153"/>
      <c r="P129" s="135"/>
      <c r="Q129" s="135"/>
      <c r="R129" s="135"/>
      <c r="S129" s="153"/>
      <c r="T129" s="153"/>
      <c r="U129" s="153"/>
      <c r="V129" s="153"/>
      <c r="W129" s="153"/>
      <c r="X129" s="153"/>
    </row>
    <row r="130">
      <c r="A130" s="181"/>
      <c r="B130" s="150" t="str">
        <f>IFERROR(__xludf.DUMMYFUNCTION("IF(ISBLANK($A130), """", FILTER('Stats-only'!$B$2:$W$70, 'Stats-only'!$A$2:$A$70 = $A130)) "),"")</f>
        <v/>
      </c>
      <c r="C130" s="153"/>
      <c r="D130" s="150"/>
      <c r="E130" s="150"/>
      <c r="F130" s="37"/>
      <c r="G130" s="150"/>
      <c r="H130" s="150"/>
      <c r="I130" s="150"/>
      <c r="J130" s="150"/>
      <c r="K130" s="150"/>
      <c r="L130" s="153"/>
      <c r="M130" s="153"/>
      <c r="N130" s="153"/>
      <c r="O130" s="153"/>
      <c r="P130" s="135"/>
      <c r="Q130" s="135"/>
      <c r="R130" s="135"/>
      <c r="S130" s="153"/>
      <c r="T130" s="153"/>
      <c r="U130" s="153"/>
      <c r="V130" s="153"/>
      <c r="W130" s="153"/>
      <c r="X130" s="153"/>
    </row>
    <row r="131">
      <c r="A131" s="181"/>
      <c r="B131" s="150" t="str">
        <f>IFERROR(__xludf.DUMMYFUNCTION("IF(ISBLANK($A131), """", FILTER('Stats-only'!$B$2:$W$70, 'Stats-only'!$A$2:$A$70 = $A131)) "),"")</f>
        <v/>
      </c>
      <c r="C131" s="153"/>
      <c r="D131" s="150"/>
      <c r="E131" s="150"/>
      <c r="F131" s="37"/>
      <c r="G131" s="150"/>
      <c r="H131" s="150"/>
      <c r="I131" s="150"/>
      <c r="J131" s="150"/>
      <c r="K131" s="150"/>
      <c r="L131" s="153"/>
      <c r="M131" s="153"/>
      <c r="N131" s="153"/>
      <c r="O131" s="153"/>
      <c r="P131" s="135"/>
      <c r="Q131" s="135"/>
      <c r="R131" s="135"/>
      <c r="S131" s="153"/>
      <c r="T131" s="153"/>
      <c r="U131" s="153"/>
      <c r="V131" s="153"/>
      <c r="W131" s="153"/>
      <c r="X131" s="153"/>
    </row>
    <row r="132">
      <c r="A132" s="181"/>
      <c r="B132" s="150" t="str">
        <f>IFERROR(__xludf.DUMMYFUNCTION("IF(ISBLANK($A132), """", FILTER('Stats-only'!$B$2:$W$70, 'Stats-only'!$A$2:$A$70 = $A132)) "),"")</f>
        <v/>
      </c>
      <c r="C132" s="153"/>
      <c r="D132" s="150"/>
      <c r="E132" s="150"/>
      <c r="F132" s="37"/>
      <c r="G132" s="150"/>
      <c r="H132" s="150"/>
      <c r="I132" s="150"/>
      <c r="J132" s="150"/>
      <c r="K132" s="150"/>
      <c r="L132" s="153"/>
      <c r="M132" s="153"/>
      <c r="N132" s="153"/>
      <c r="O132" s="153"/>
      <c r="P132" s="135"/>
      <c r="Q132" s="135"/>
      <c r="R132" s="135"/>
      <c r="S132" s="153"/>
      <c r="T132" s="153"/>
      <c r="U132" s="153"/>
      <c r="V132" s="153"/>
      <c r="W132" s="153"/>
      <c r="X132" s="153"/>
    </row>
    <row r="133">
      <c r="A133" s="181"/>
      <c r="B133" s="150" t="str">
        <f>IFERROR(__xludf.DUMMYFUNCTION("IF(ISBLANK($A133), """", FILTER('Stats-only'!$B$2:$W$70, 'Stats-only'!$A$2:$A$70 = $A133)) "),"")</f>
        <v/>
      </c>
      <c r="C133" s="153"/>
      <c r="D133" s="150"/>
      <c r="E133" s="150"/>
      <c r="F133" s="37"/>
      <c r="G133" s="150"/>
      <c r="H133" s="150"/>
      <c r="I133" s="150"/>
      <c r="J133" s="150"/>
      <c r="K133" s="150"/>
      <c r="L133" s="153"/>
      <c r="M133" s="153"/>
      <c r="N133" s="153"/>
      <c r="O133" s="153"/>
      <c r="P133" s="135"/>
      <c r="Q133" s="135"/>
      <c r="R133" s="135"/>
      <c r="S133" s="153"/>
      <c r="T133" s="153"/>
      <c r="U133" s="153"/>
      <c r="V133" s="153"/>
      <c r="W133" s="153"/>
      <c r="X133" s="153"/>
    </row>
    <row r="134">
      <c r="A134" s="181"/>
      <c r="B134" s="150" t="str">
        <f>IFERROR(__xludf.DUMMYFUNCTION("IF(ISBLANK($A134), """", FILTER('Stats-only'!$B$2:$W$70, 'Stats-only'!$A$2:$A$70 = $A134)) "),"")</f>
        <v/>
      </c>
      <c r="C134" s="153"/>
      <c r="D134" s="150"/>
      <c r="E134" s="150"/>
      <c r="F134" s="37"/>
      <c r="G134" s="150"/>
      <c r="H134" s="150"/>
      <c r="I134" s="150"/>
      <c r="J134" s="150"/>
      <c r="K134" s="150"/>
      <c r="L134" s="153"/>
      <c r="M134" s="153"/>
      <c r="N134" s="153"/>
      <c r="O134" s="153"/>
      <c r="P134" s="135"/>
      <c r="Q134" s="135"/>
      <c r="R134" s="135"/>
      <c r="S134" s="153"/>
      <c r="T134" s="153"/>
      <c r="U134" s="153"/>
      <c r="V134" s="153"/>
      <c r="W134" s="153"/>
      <c r="X134" s="153"/>
    </row>
    <row r="135">
      <c r="A135" s="181"/>
      <c r="B135" s="150" t="str">
        <f>IFERROR(__xludf.DUMMYFUNCTION("IF(ISBLANK($A135), """", FILTER('Stats-only'!$B$2:$W$70, 'Stats-only'!$A$2:$A$70 = $A135)) "),"")</f>
        <v/>
      </c>
      <c r="C135" s="153"/>
      <c r="D135" s="150"/>
      <c r="E135" s="150"/>
      <c r="F135" s="37"/>
      <c r="G135" s="150"/>
      <c r="H135" s="150"/>
      <c r="I135" s="150"/>
      <c r="J135" s="150"/>
      <c r="K135" s="150"/>
      <c r="L135" s="153"/>
      <c r="M135" s="153"/>
      <c r="N135" s="153"/>
      <c r="O135" s="153"/>
      <c r="P135" s="135"/>
      <c r="Q135" s="135"/>
      <c r="R135" s="135"/>
      <c r="S135" s="153"/>
      <c r="T135" s="153"/>
      <c r="U135" s="153"/>
      <c r="V135" s="153"/>
      <c r="W135" s="153"/>
      <c r="X135" s="153"/>
    </row>
    <row r="136">
      <c r="A136" s="181"/>
      <c r="B136" s="150" t="str">
        <f>IFERROR(__xludf.DUMMYFUNCTION("IF(ISBLANK($A136), """", FILTER('Stats-only'!$B$2:$W$70, 'Stats-only'!$A$2:$A$70 = $A136)) "),"")</f>
        <v/>
      </c>
      <c r="C136" s="153"/>
      <c r="D136" s="150"/>
      <c r="E136" s="150"/>
      <c r="F136" s="37"/>
      <c r="G136" s="150"/>
      <c r="H136" s="150"/>
      <c r="I136" s="150"/>
      <c r="J136" s="150"/>
      <c r="K136" s="150"/>
      <c r="L136" s="153"/>
      <c r="M136" s="153"/>
      <c r="N136" s="153"/>
      <c r="O136" s="153"/>
      <c r="P136" s="135"/>
      <c r="Q136" s="135"/>
      <c r="R136" s="135"/>
      <c r="S136" s="153"/>
      <c r="T136" s="153"/>
      <c r="U136" s="153"/>
      <c r="V136" s="153"/>
      <c r="W136" s="153"/>
      <c r="X136" s="153"/>
    </row>
    <row r="137">
      <c r="A137" s="181"/>
      <c r="B137" s="150" t="str">
        <f>IFERROR(__xludf.DUMMYFUNCTION("IF(ISBLANK($A137), """", FILTER('Stats-only'!$B$2:$W$70, 'Stats-only'!$A$2:$A$70 = $A137)) "),"")</f>
        <v/>
      </c>
      <c r="C137" s="153"/>
      <c r="D137" s="150"/>
      <c r="E137" s="150"/>
      <c r="F137" s="37"/>
      <c r="G137" s="150"/>
      <c r="H137" s="150"/>
      <c r="I137" s="150"/>
      <c r="J137" s="150"/>
      <c r="K137" s="150"/>
      <c r="L137" s="153"/>
      <c r="M137" s="153"/>
      <c r="N137" s="153"/>
      <c r="O137" s="153"/>
      <c r="P137" s="135"/>
      <c r="Q137" s="135"/>
      <c r="R137" s="135"/>
      <c r="S137" s="153"/>
      <c r="T137" s="153"/>
      <c r="U137" s="153"/>
      <c r="V137" s="153"/>
      <c r="W137" s="153"/>
      <c r="X137" s="153"/>
    </row>
    <row r="138">
      <c r="A138" s="181"/>
      <c r="B138" s="150" t="str">
        <f>IFERROR(__xludf.DUMMYFUNCTION("IF(ISBLANK($A138), """", FILTER('Stats-only'!$B$2:$W$70, 'Stats-only'!$A$2:$A$70 = $A138)) "),"")</f>
        <v/>
      </c>
      <c r="C138" s="153"/>
      <c r="D138" s="150"/>
      <c r="E138" s="150"/>
      <c r="F138" s="37"/>
      <c r="G138" s="150"/>
      <c r="H138" s="150"/>
      <c r="I138" s="150"/>
      <c r="J138" s="150"/>
      <c r="K138" s="150"/>
      <c r="L138" s="153"/>
      <c r="M138" s="153"/>
      <c r="N138" s="153"/>
      <c r="O138" s="153"/>
      <c r="P138" s="135"/>
      <c r="Q138" s="135"/>
      <c r="R138" s="135"/>
      <c r="S138" s="153"/>
      <c r="T138" s="153"/>
      <c r="U138" s="153"/>
      <c r="V138" s="153"/>
      <c r="W138" s="153"/>
      <c r="X138" s="153"/>
    </row>
    <row r="139">
      <c r="A139" s="181"/>
      <c r="B139" s="150" t="str">
        <f>IFERROR(__xludf.DUMMYFUNCTION("IF(ISBLANK($A139), """", FILTER('Stats-only'!$B$2:$W$70, 'Stats-only'!$A$2:$A$70 = $A139)) "),"")</f>
        <v/>
      </c>
      <c r="C139" s="153"/>
      <c r="D139" s="150"/>
      <c r="E139" s="150"/>
      <c r="F139" s="37"/>
      <c r="G139" s="150"/>
      <c r="H139" s="150"/>
      <c r="I139" s="150"/>
      <c r="J139" s="150"/>
      <c r="K139" s="150"/>
      <c r="L139" s="153"/>
      <c r="M139" s="153"/>
      <c r="N139" s="153"/>
      <c r="O139" s="153"/>
      <c r="P139" s="135"/>
      <c r="Q139" s="135"/>
      <c r="R139" s="135"/>
      <c r="S139" s="153"/>
      <c r="T139" s="153"/>
      <c r="U139" s="153"/>
      <c r="V139" s="153"/>
      <c r="W139" s="153"/>
      <c r="X139" s="153"/>
    </row>
    <row r="140">
      <c r="A140" s="181"/>
      <c r="B140" s="150" t="str">
        <f>IFERROR(__xludf.DUMMYFUNCTION("IF(ISBLANK($A140), """", FILTER('Stats-only'!$B$2:$W$70, 'Stats-only'!$A$2:$A$70 = $A140)) "),"")</f>
        <v/>
      </c>
      <c r="C140" s="153"/>
      <c r="D140" s="150"/>
      <c r="E140" s="150"/>
      <c r="F140" s="37"/>
      <c r="G140" s="150"/>
      <c r="H140" s="150"/>
      <c r="I140" s="150"/>
      <c r="J140" s="150"/>
      <c r="K140" s="150"/>
      <c r="L140" s="153"/>
      <c r="M140" s="153"/>
      <c r="N140" s="153"/>
      <c r="O140" s="153"/>
      <c r="P140" s="135"/>
      <c r="Q140" s="135"/>
      <c r="R140" s="135"/>
      <c r="S140" s="153"/>
      <c r="T140" s="153"/>
      <c r="U140" s="153"/>
      <c r="V140" s="153"/>
      <c r="W140" s="153"/>
      <c r="X140" s="153"/>
    </row>
    <row r="141">
      <c r="A141" s="181"/>
      <c r="B141" s="150" t="str">
        <f>IFERROR(__xludf.DUMMYFUNCTION("IF(ISBLANK($A141), """", FILTER('Stats-only'!$B$2:$W$70, 'Stats-only'!$A$2:$A$70 = $A141)) "),"")</f>
        <v/>
      </c>
      <c r="C141" s="153"/>
      <c r="D141" s="150"/>
      <c r="E141" s="150"/>
      <c r="F141" s="37"/>
      <c r="G141" s="150"/>
      <c r="H141" s="150"/>
      <c r="I141" s="150"/>
      <c r="J141" s="150"/>
      <c r="K141" s="150"/>
      <c r="L141" s="153"/>
      <c r="M141" s="153"/>
      <c r="N141" s="153"/>
      <c r="O141" s="153"/>
      <c r="P141" s="135"/>
      <c r="Q141" s="135"/>
      <c r="R141" s="135"/>
      <c r="S141" s="153"/>
      <c r="T141" s="153"/>
      <c r="U141" s="153"/>
      <c r="V141" s="153"/>
      <c r="W141" s="153"/>
      <c r="X141" s="153"/>
    </row>
    <row r="142">
      <c r="A142" s="181"/>
      <c r="B142" s="150" t="str">
        <f>IFERROR(__xludf.DUMMYFUNCTION("IF(ISBLANK($A142), """", FILTER('Stats-only'!$B$2:$W$70, 'Stats-only'!$A$2:$A$70 = $A142)) "),"")</f>
        <v/>
      </c>
      <c r="C142" s="153"/>
      <c r="D142" s="150"/>
      <c r="E142" s="150"/>
      <c r="F142" s="37"/>
      <c r="G142" s="150"/>
      <c r="H142" s="150"/>
      <c r="I142" s="150"/>
      <c r="J142" s="150"/>
      <c r="K142" s="150"/>
      <c r="L142" s="153"/>
      <c r="M142" s="153"/>
      <c r="N142" s="153"/>
      <c r="O142" s="153"/>
      <c r="P142" s="135"/>
      <c r="Q142" s="135"/>
      <c r="R142" s="135"/>
      <c r="S142" s="153"/>
      <c r="T142" s="153"/>
      <c r="U142" s="153"/>
      <c r="V142" s="153"/>
      <c r="W142" s="153"/>
      <c r="X142" s="153"/>
    </row>
    <row r="143">
      <c r="A143" s="181"/>
      <c r="B143" s="150" t="str">
        <f>IFERROR(__xludf.DUMMYFUNCTION("IF(ISBLANK($A143), """", FILTER('Stats-only'!$B$2:$W$70, 'Stats-only'!$A$2:$A$70 = $A143)) "),"")</f>
        <v/>
      </c>
      <c r="C143" s="153"/>
      <c r="D143" s="150"/>
      <c r="E143" s="150"/>
      <c r="F143" s="37"/>
      <c r="G143" s="150"/>
      <c r="H143" s="150"/>
      <c r="I143" s="150"/>
      <c r="J143" s="150"/>
      <c r="K143" s="150"/>
      <c r="L143" s="153"/>
      <c r="M143" s="153"/>
      <c r="N143" s="153"/>
      <c r="O143" s="153"/>
      <c r="P143" s="135"/>
      <c r="Q143" s="135"/>
      <c r="R143" s="135"/>
      <c r="S143" s="153"/>
      <c r="T143" s="153"/>
      <c r="U143" s="153"/>
      <c r="V143" s="153"/>
      <c r="W143" s="153"/>
      <c r="X143" s="153"/>
    </row>
    <row r="144">
      <c r="A144" s="181"/>
      <c r="B144" s="150" t="str">
        <f>IFERROR(__xludf.DUMMYFUNCTION("IF(ISBLANK($A144), """", FILTER('Stats-only'!$B$2:$W$70, 'Stats-only'!$A$2:$A$70 = $A144)) "),"")</f>
        <v/>
      </c>
      <c r="C144" s="153"/>
      <c r="D144" s="150"/>
      <c r="E144" s="150"/>
      <c r="F144" s="37"/>
      <c r="G144" s="150"/>
      <c r="H144" s="150"/>
      <c r="I144" s="150"/>
      <c r="J144" s="150"/>
      <c r="K144" s="150"/>
      <c r="L144" s="153"/>
      <c r="M144" s="153"/>
      <c r="N144" s="153"/>
      <c r="O144" s="153"/>
      <c r="P144" s="135"/>
      <c r="Q144" s="135"/>
      <c r="R144" s="135"/>
      <c r="S144" s="153"/>
      <c r="T144" s="153"/>
      <c r="U144" s="153"/>
      <c r="V144" s="153"/>
      <c r="W144" s="153"/>
      <c r="X144" s="153"/>
    </row>
    <row r="145">
      <c r="A145" s="181"/>
      <c r="B145" s="150" t="str">
        <f>IFERROR(__xludf.DUMMYFUNCTION("IF(ISBLANK($A145), """", FILTER('Stats-only'!$B$2:$W$70, 'Stats-only'!$A$2:$A$70 = $A145)) "),"")</f>
        <v/>
      </c>
      <c r="C145" s="153"/>
      <c r="D145" s="150"/>
      <c r="E145" s="150"/>
      <c r="F145" s="37"/>
      <c r="G145" s="150"/>
      <c r="H145" s="150"/>
      <c r="I145" s="150"/>
      <c r="J145" s="150"/>
      <c r="K145" s="150"/>
      <c r="L145" s="153"/>
      <c r="M145" s="153"/>
      <c r="N145" s="153"/>
      <c r="O145" s="153"/>
      <c r="P145" s="135"/>
      <c r="Q145" s="135"/>
      <c r="R145" s="135"/>
      <c r="S145" s="153"/>
      <c r="T145" s="153"/>
      <c r="U145" s="153"/>
      <c r="V145" s="153"/>
      <c r="W145" s="153"/>
      <c r="X145" s="153"/>
    </row>
    <row r="146">
      <c r="A146" s="181"/>
      <c r="B146" s="150" t="str">
        <f>IFERROR(__xludf.DUMMYFUNCTION("IF(ISBLANK($A146), """", FILTER('Stats-only'!$B$2:$W$70, 'Stats-only'!$A$2:$A$70 = $A146)) "),"")</f>
        <v/>
      </c>
      <c r="C146" s="153"/>
      <c r="D146" s="150"/>
      <c r="E146" s="150"/>
      <c r="F146" s="37"/>
      <c r="G146" s="150"/>
      <c r="H146" s="150"/>
      <c r="I146" s="150"/>
      <c r="J146" s="150"/>
      <c r="K146" s="150"/>
      <c r="L146" s="153"/>
      <c r="M146" s="153"/>
      <c r="N146" s="153"/>
      <c r="O146" s="153"/>
      <c r="P146" s="135"/>
      <c r="Q146" s="135"/>
      <c r="R146" s="135"/>
      <c r="S146" s="153"/>
      <c r="T146" s="153"/>
      <c r="U146" s="153"/>
      <c r="V146" s="153"/>
      <c r="W146" s="153"/>
      <c r="X146" s="153"/>
    </row>
    <row r="147">
      <c r="A147" s="181"/>
      <c r="B147" s="150" t="str">
        <f>IFERROR(__xludf.DUMMYFUNCTION("IF(ISBLANK($A147), """", FILTER('Stats-only'!$B$2:$W$70, 'Stats-only'!$A$2:$A$70 = $A147)) "),"")</f>
        <v/>
      </c>
      <c r="C147" s="153"/>
      <c r="D147" s="150"/>
      <c r="E147" s="150"/>
      <c r="F147" s="37"/>
      <c r="G147" s="150"/>
      <c r="H147" s="150"/>
      <c r="I147" s="150"/>
      <c r="J147" s="150"/>
      <c r="K147" s="150"/>
      <c r="L147" s="153"/>
      <c r="M147" s="153"/>
      <c r="N147" s="153"/>
      <c r="O147" s="153"/>
      <c r="P147" s="135"/>
      <c r="Q147" s="135"/>
      <c r="R147" s="135"/>
      <c r="S147" s="153"/>
      <c r="T147" s="153"/>
      <c r="U147" s="153"/>
      <c r="V147" s="153"/>
      <c r="W147" s="153"/>
      <c r="X147" s="153"/>
    </row>
    <row r="148">
      <c r="A148" s="181"/>
      <c r="B148" s="150" t="str">
        <f>IFERROR(__xludf.DUMMYFUNCTION("IF(ISBLANK($A148), """", FILTER('Stats-only'!$B$2:$W$70, 'Stats-only'!$A$2:$A$70 = $A148)) "),"")</f>
        <v/>
      </c>
      <c r="C148" s="153"/>
      <c r="D148" s="150"/>
      <c r="E148" s="150"/>
      <c r="F148" s="37"/>
      <c r="G148" s="150"/>
      <c r="H148" s="150"/>
      <c r="I148" s="150"/>
      <c r="J148" s="150"/>
      <c r="K148" s="150"/>
      <c r="L148" s="153"/>
      <c r="M148" s="153"/>
      <c r="N148" s="153"/>
      <c r="O148" s="153"/>
      <c r="P148" s="135"/>
      <c r="Q148" s="135"/>
      <c r="R148" s="135"/>
      <c r="S148" s="153"/>
      <c r="T148" s="153"/>
      <c r="U148" s="153"/>
      <c r="V148" s="153"/>
      <c r="W148" s="153"/>
      <c r="X148" s="153"/>
    </row>
    <row r="149">
      <c r="A149" s="181"/>
      <c r="B149" s="150" t="str">
        <f>IFERROR(__xludf.DUMMYFUNCTION("IF(ISBLANK($A149), """", FILTER('Stats-only'!$B$2:$W$70, 'Stats-only'!$A$2:$A$70 = $A149)) "),"")</f>
        <v/>
      </c>
      <c r="C149" s="153"/>
      <c r="D149" s="150"/>
      <c r="E149" s="150"/>
      <c r="F149" s="37"/>
      <c r="G149" s="150"/>
      <c r="H149" s="150"/>
      <c r="I149" s="150"/>
      <c r="J149" s="150"/>
      <c r="K149" s="150"/>
      <c r="L149" s="153"/>
      <c r="M149" s="153"/>
      <c r="N149" s="153"/>
      <c r="O149" s="153"/>
      <c r="P149" s="135"/>
      <c r="Q149" s="135"/>
      <c r="R149" s="135"/>
      <c r="S149" s="153"/>
      <c r="T149" s="153"/>
      <c r="U149" s="153"/>
      <c r="V149" s="153"/>
      <c r="W149" s="153"/>
      <c r="X149" s="153"/>
    </row>
    <row r="150">
      <c r="A150" s="181"/>
      <c r="B150" s="150" t="str">
        <f>IFERROR(__xludf.DUMMYFUNCTION("IF(ISBLANK($A150), """", FILTER('Stats-only'!$B$2:$W$70, 'Stats-only'!$A$2:$A$70 = $A150)) "),"")</f>
        <v/>
      </c>
      <c r="C150" s="153"/>
      <c r="D150" s="150"/>
      <c r="E150" s="150"/>
      <c r="F150" s="37"/>
      <c r="G150" s="150"/>
      <c r="H150" s="150"/>
      <c r="I150" s="150"/>
      <c r="J150" s="150"/>
      <c r="K150" s="150"/>
      <c r="L150" s="153"/>
      <c r="M150" s="153"/>
      <c r="N150" s="153"/>
      <c r="O150" s="153"/>
      <c r="P150" s="135"/>
      <c r="Q150" s="135"/>
      <c r="R150" s="135"/>
      <c r="S150" s="153"/>
      <c r="T150" s="153"/>
      <c r="U150" s="153"/>
      <c r="V150" s="153"/>
      <c r="W150" s="153"/>
      <c r="X150" s="153"/>
    </row>
    <row r="151">
      <c r="A151" s="181"/>
      <c r="B151" s="150" t="str">
        <f>IFERROR(__xludf.DUMMYFUNCTION("IF(ISBLANK($A151), """", FILTER('Stats-only'!$B$2:$W$70, 'Stats-only'!$A$2:$A$70 = $A151)) "),"")</f>
        <v/>
      </c>
      <c r="C151" s="153"/>
      <c r="D151" s="150"/>
      <c r="E151" s="150"/>
      <c r="F151" s="37"/>
      <c r="G151" s="150"/>
      <c r="H151" s="150"/>
      <c r="I151" s="150"/>
      <c r="J151" s="150"/>
      <c r="K151" s="150"/>
      <c r="L151" s="153"/>
      <c r="M151" s="153"/>
      <c r="N151" s="153"/>
      <c r="O151" s="153"/>
      <c r="P151" s="135"/>
      <c r="Q151" s="135"/>
      <c r="R151" s="135"/>
      <c r="S151" s="153"/>
      <c r="T151" s="153"/>
      <c r="U151" s="153"/>
      <c r="V151" s="153"/>
      <c r="W151" s="153"/>
      <c r="X151" s="153"/>
    </row>
    <row r="152">
      <c r="A152" s="181"/>
      <c r="B152" s="150" t="str">
        <f>IFERROR(__xludf.DUMMYFUNCTION("IF(ISBLANK($A152), """", FILTER('Stats-only'!$B$2:$W$70, 'Stats-only'!$A$2:$A$70 = $A152)) "),"")</f>
        <v/>
      </c>
      <c r="C152" s="153"/>
      <c r="D152" s="150"/>
      <c r="E152" s="150"/>
      <c r="F152" s="37"/>
      <c r="G152" s="150"/>
      <c r="H152" s="150"/>
      <c r="I152" s="150"/>
      <c r="J152" s="150"/>
      <c r="K152" s="150"/>
      <c r="L152" s="153"/>
      <c r="M152" s="153"/>
      <c r="N152" s="153"/>
      <c r="O152" s="153"/>
      <c r="P152" s="135"/>
      <c r="Q152" s="135"/>
      <c r="R152" s="135"/>
      <c r="S152" s="153"/>
      <c r="T152" s="153"/>
      <c r="U152" s="153"/>
      <c r="V152" s="153"/>
      <c r="W152" s="153"/>
      <c r="X152" s="153"/>
    </row>
    <row r="153">
      <c r="A153" s="181"/>
      <c r="B153" s="150" t="str">
        <f>IFERROR(__xludf.DUMMYFUNCTION("IF(ISBLANK($A153), """", FILTER('Stats-only'!$B$2:$W$70, 'Stats-only'!$A$2:$A$70 = $A153)) "),"")</f>
        <v/>
      </c>
      <c r="C153" s="153"/>
      <c r="D153" s="150"/>
      <c r="E153" s="150"/>
      <c r="F153" s="37"/>
      <c r="G153" s="150"/>
      <c r="H153" s="150"/>
      <c r="I153" s="150"/>
      <c r="J153" s="150"/>
      <c r="K153" s="150"/>
      <c r="L153" s="153"/>
      <c r="M153" s="153"/>
      <c r="N153" s="153"/>
      <c r="O153" s="153"/>
      <c r="P153" s="135"/>
      <c r="Q153" s="135"/>
      <c r="R153" s="135"/>
      <c r="S153" s="153"/>
      <c r="T153" s="153"/>
      <c r="U153" s="153"/>
      <c r="V153" s="153"/>
      <c r="W153" s="153"/>
      <c r="X153" s="153"/>
    </row>
    <row r="154">
      <c r="A154" s="181"/>
      <c r="B154" s="150" t="str">
        <f>IFERROR(__xludf.DUMMYFUNCTION("IF(ISBLANK($A154), """", FILTER('Stats-only'!$B$2:$W$70, 'Stats-only'!$A$2:$A$70 = $A154)) "),"")</f>
        <v/>
      </c>
      <c r="C154" s="153"/>
      <c r="D154" s="150"/>
      <c r="E154" s="150"/>
      <c r="F154" s="37"/>
      <c r="G154" s="150"/>
      <c r="H154" s="150"/>
      <c r="I154" s="150"/>
      <c r="J154" s="150"/>
      <c r="K154" s="150"/>
      <c r="L154" s="153"/>
      <c r="M154" s="153"/>
      <c r="N154" s="153"/>
      <c r="O154" s="153"/>
      <c r="P154" s="135"/>
      <c r="Q154" s="135"/>
      <c r="R154" s="135"/>
      <c r="S154" s="153"/>
      <c r="T154" s="153"/>
      <c r="U154" s="153"/>
      <c r="V154" s="153"/>
      <c r="W154" s="153"/>
      <c r="X154" s="153"/>
    </row>
    <row r="155">
      <c r="A155" s="181"/>
      <c r="B155" s="150" t="str">
        <f>IFERROR(__xludf.DUMMYFUNCTION("IF(ISBLANK($A155), """", FILTER('Stats-only'!$B$2:$W$70, 'Stats-only'!$A$2:$A$70 = $A155)) "),"")</f>
        <v/>
      </c>
      <c r="C155" s="153"/>
      <c r="D155" s="150"/>
      <c r="E155" s="150"/>
      <c r="F155" s="37"/>
      <c r="G155" s="150"/>
      <c r="H155" s="150"/>
      <c r="I155" s="150"/>
      <c r="J155" s="150"/>
      <c r="K155" s="150"/>
      <c r="L155" s="153"/>
      <c r="M155" s="153"/>
      <c r="N155" s="153"/>
      <c r="O155" s="153"/>
      <c r="P155" s="135"/>
      <c r="Q155" s="135"/>
      <c r="R155" s="135"/>
      <c r="S155" s="153"/>
      <c r="T155" s="153"/>
      <c r="U155" s="153"/>
      <c r="V155" s="153"/>
      <c r="W155" s="153"/>
      <c r="X155" s="153"/>
    </row>
    <row r="156">
      <c r="A156" s="181"/>
      <c r="B156" s="150" t="str">
        <f>IFERROR(__xludf.DUMMYFUNCTION("IF(ISBLANK($A156), """", FILTER('Stats-only'!$B$2:$W$70, 'Stats-only'!$A$2:$A$70 = $A156)) "),"")</f>
        <v/>
      </c>
      <c r="C156" s="153"/>
      <c r="D156" s="150"/>
      <c r="E156" s="150"/>
      <c r="F156" s="37"/>
      <c r="G156" s="150"/>
      <c r="H156" s="150"/>
      <c r="I156" s="150"/>
      <c r="J156" s="150"/>
      <c r="K156" s="150"/>
      <c r="L156" s="153"/>
      <c r="M156" s="153"/>
      <c r="N156" s="153"/>
      <c r="O156" s="153"/>
      <c r="P156" s="135"/>
      <c r="Q156" s="135"/>
      <c r="R156" s="135"/>
      <c r="S156" s="153"/>
      <c r="T156" s="153"/>
      <c r="U156" s="153"/>
      <c r="V156" s="153"/>
      <c r="W156" s="153"/>
      <c r="X156" s="153"/>
    </row>
    <row r="157">
      <c r="A157" s="181"/>
      <c r="B157" s="150" t="str">
        <f>IFERROR(__xludf.DUMMYFUNCTION("IF(ISBLANK($A157), """", FILTER('Stats-only'!$B$2:$W$70, 'Stats-only'!$A$2:$A$70 = $A157)) "),"")</f>
        <v/>
      </c>
      <c r="C157" s="153"/>
      <c r="D157" s="150"/>
      <c r="E157" s="150"/>
      <c r="F157" s="37"/>
      <c r="G157" s="150"/>
      <c r="H157" s="150"/>
      <c r="I157" s="150"/>
      <c r="J157" s="150"/>
      <c r="K157" s="150"/>
      <c r="L157" s="153"/>
      <c r="M157" s="153"/>
      <c r="N157" s="153"/>
      <c r="O157" s="153"/>
      <c r="P157" s="135"/>
      <c r="Q157" s="135"/>
      <c r="R157" s="135"/>
      <c r="S157" s="153"/>
      <c r="T157" s="153"/>
      <c r="U157" s="153"/>
      <c r="V157" s="153"/>
      <c r="W157" s="153"/>
      <c r="X157" s="153"/>
    </row>
    <row r="158">
      <c r="A158" s="181"/>
      <c r="B158" s="150" t="str">
        <f>IFERROR(__xludf.DUMMYFUNCTION("IF(ISBLANK($A158), """", FILTER('Stats-only'!$B$2:$W$70, 'Stats-only'!$A$2:$A$70 = $A158)) "),"")</f>
        <v/>
      </c>
      <c r="C158" s="153"/>
      <c r="D158" s="150"/>
      <c r="E158" s="150"/>
      <c r="F158" s="37"/>
      <c r="G158" s="150"/>
      <c r="H158" s="150"/>
      <c r="I158" s="150"/>
      <c r="J158" s="150"/>
      <c r="K158" s="150"/>
      <c r="L158" s="153"/>
      <c r="M158" s="153"/>
      <c r="N158" s="153"/>
      <c r="O158" s="153"/>
      <c r="P158" s="135"/>
      <c r="Q158" s="135"/>
      <c r="R158" s="135"/>
      <c r="S158" s="153"/>
      <c r="T158" s="153"/>
      <c r="U158" s="153"/>
      <c r="V158" s="153"/>
      <c r="W158" s="153"/>
      <c r="X158" s="153"/>
    </row>
    <row r="159">
      <c r="A159" s="181"/>
      <c r="B159" s="150" t="str">
        <f>IFERROR(__xludf.DUMMYFUNCTION("IF(ISBLANK($A159), """", FILTER('Stats-only'!$B$2:$W$70, 'Stats-only'!$A$2:$A$70 = $A159)) "),"")</f>
        <v/>
      </c>
      <c r="C159" s="153"/>
      <c r="D159" s="150"/>
      <c r="E159" s="150"/>
      <c r="F159" s="37"/>
      <c r="G159" s="150"/>
      <c r="H159" s="150"/>
      <c r="I159" s="150"/>
      <c r="J159" s="150"/>
      <c r="K159" s="150"/>
      <c r="L159" s="153"/>
      <c r="M159" s="153"/>
      <c r="N159" s="153"/>
      <c r="O159" s="153"/>
      <c r="P159" s="135"/>
      <c r="Q159" s="135"/>
      <c r="R159" s="135"/>
      <c r="S159" s="153"/>
      <c r="T159" s="153"/>
      <c r="U159" s="153"/>
      <c r="V159" s="153"/>
      <c r="W159" s="153"/>
      <c r="X159" s="153"/>
    </row>
    <row r="160">
      <c r="A160" s="181"/>
      <c r="B160" s="150" t="str">
        <f>IFERROR(__xludf.DUMMYFUNCTION("IF(ISBLANK($A160), """", FILTER('Stats-only'!$B$2:$W$70, 'Stats-only'!$A$2:$A$70 = $A160)) "),"")</f>
        <v/>
      </c>
      <c r="C160" s="153"/>
      <c r="D160" s="150"/>
      <c r="E160" s="150"/>
      <c r="F160" s="37"/>
      <c r="G160" s="150"/>
      <c r="H160" s="150"/>
      <c r="I160" s="150"/>
      <c r="J160" s="150"/>
      <c r="K160" s="150"/>
      <c r="L160" s="153"/>
      <c r="M160" s="153"/>
      <c r="N160" s="153"/>
      <c r="O160" s="153"/>
      <c r="P160" s="135"/>
      <c r="Q160" s="135"/>
      <c r="R160" s="135"/>
      <c r="S160" s="153"/>
      <c r="T160" s="153"/>
      <c r="U160" s="153"/>
      <c r="V160" s="153"/>
      <c r="W160" s="153"/>
      <c r="X160" s="153"/>
    </row>
    <row r="161">
      <c r="A161" s="181"/>
      <c r="B161" s="150" t="str">
        <f>IFERROR(__xludf.DUMMYFUNCTION("IF(ISBLANK($A161), """", FILTER('Stats-only'!$B$2:$W$70, 'Stats-only'!$A$2:$A$70 = $A161)) "),"")</f>
        <v/>
      </c>
      <c r="C161" s="153"/>
      <c r="D161" s="150"/>
      <c r="E161" s="150"/>
      <c r="F161" s="37"/>
      <c r="G161" s="150"/>
      <c r="H161" s="150"/>
      <c r="I161" s="150"/>
      <c r="J161" s="150"/>
      <c r="K161" s="150"/>
      <c r="L161" s="153"/>
      <c r="M161" s="153"/>
      <c r="N161" s="153"/>
      <c r="O161" s="153"/>
      <c r="P161" s="135"/>
      <c r="Q161" s="135"/>
      <c r="R161" s="135"/>
      <c r="S161" s="153"/>
      <c r="T161" s="153"/>
      <c r="U161" s="153"/>
      <c r="V161" s="153"/>
      <c r="W161" s="153"/>
      <c r="X161" s="153"/>
    </row>
    <row r="162">
      <c r="A162" s="181"/>
      <c r="B162" s="150" t="str">
        <f>IFERROR(__xludf.DUMMYFUNCTION("IF(ISBLANK($A162), """", FILTER('Stats-only'!$B$2:$W$70, 'Stats-only'!$A$2:$A$70 = $A162)) "),"")</f>
        <v/>
      </c>
      <c r="C162" s="153"/>
      <c r="D162" s="150"/>
      <c r="E162" s="150"/>
      <c r="F162" s="37"/>
      <c r="G162" s="150"/>
      <c r="H162" s="150"/>
      <c r="I162" s="150"/>
      <c r="J162" s="150"/>
      <c r="K162" s="150"/>
      <c r="L162" s="153"/>
      <c r="M162" s="153"/>
      <c r="N162" s="153"/>
      <c r="O162" s="153"/>
      <c r="P162" s="135"/>
      <c r="Q162" s="135"/>
      <c r="R162" s="135"/>
      <c r="S162" s="153"/>
      <c r="T162" s="153"/>
      <c r="U162" s="153"/>
      <c r="V162" s="153"/>
      <c r="W162" s="153"/>
      <c r="X162" s="153"/>
    </row>
    <row r="163">
      <c r="A163" s="181"/>
      <c r="B163" s="150" t="str">
        <f>IFERROR(__xludf.DUMMYFUNCTION("IF(ISBLANK($A163), """", FILTER('Stats-only'!$B$2:$W$70, 'Stats-only'!$A$2:$A$70 = $A163)) "),"")</f>
        <v/>
      </c>
      <c r="C163" s="153"/>
      <c r="D163" s="150"/>
      <c r="E163" s="150"/>
      <c r="F163" s="37"/>
      <c r="G163" s="150"/>
      <c r="H163" s="150"/>
      <c r="I163" s="150"/>
      <c r="J163" s="150"/>
      <c r="K163" s="150"/>
      <c r="L163" s="153"/>
      <c r="M163" s="153"/>
      <c r="N163" s="153"/>
      <c r="O163" s="153"/>
      <c r="P163" s="135"/>
      <c r="Q163" s="135"/>
      <c r="R163" s="135"/>
      <c r="S163" s="153"/>
      <c r="T163" s="153"/>
      <c r="U163" s="153"/>
      <c r="V163" s="153"/>
      <c r="W163" s="153"/>
      <c r="X163" s="153"/>
    </row>
    <row r="164">
      <c r="A164" s="181"/>
      <c r="B164" s="150" t="str">
        <f>IFERROR(__xludf.DUMMYFUNCTION("IF(ISBLANK($A164), """", FILTER('Stats-only'!$B$2:$W$70, 'Stats-only'!$A$2:$A$70 = $A164)) "),"")</f>
        <v/>
      </c>
      <c r="C164" s="153"/>
      <c r="D164" s="150"/>
      <c r="E164" s="150"/>
      <c r="F164" s="37"/>
      <c r="G164" s="150"/>
      <c r="H164" s="150"/>
      <c r="I164" s="150"/>
      <c r="J164" s="150"/>
      <c r="K164" s="150"/>
      <c r="L164" s="153"/>
      <c r="M164" s="153"/>
      <c r="N164" s="153"/>
      <c r="O164" s="153"/>
      <c r="P164" s="135"/>
      <c r="Q164" s="135"/>
      <c r="R164" s="135"/>
      <c r="S164" s="153"/>
      <c r="T164" s="153"/>
      <c r="U164" s="153"/>
      <c r="V164" s="153"/>
      <c r="W164" s="153"/>
      <c r="X164" s="153"/>
    </row>
    <row r="165">
      <c r="A165" s="181"/>
      <c r="B165" s="150" t="str">
        <f>IFERROR(__xludf.DUMMYFUNCTION("IF(ISBLANK($A165), """", FILTER('Stats-only'!$B$2:$W$70, 'Stats-only'!$A$2:$A$70 = $A165)) "),"")</f>
        <v/>
      </c>
      <c r="C165" s="153"/>
      <c r="D165" s="150"/>
      <c r="E165" s="150"/>
      <c r="F165" s="37"/>
      <c r="G165" s="150"/>
      <c r="H165" s="150"/>
      <c r="I165" s="150"/>
      <c r="J165" s="150"/>
      <c r="K165" s="150"/>
      <c r="L165" s="153"/>
      <c r="M165" s="153"/>
      <c r="N165" s="153"/>
      <c r="O165" s="153"/>
      <c r="P165" s="135"/>
      <c r="Q165" s="135"/>
      <c r="R165" s="135"/>
      <c r="S165" s="153"/>
      <c r="T165" s="153"/>
      <c r="U165" s="153"/>
      <c r="V165" s="153"/>
      <c r="W165" s="153"/>
      <c r="X165" s="153"/>
    </row>
    <row r="166">
      <c r="A166" s="181"/>
      <c r="B166" s="150" t="str">
        <f>IFERROR(__xludf.DUMMYFUNCTION("IF(ISBLANK($A166), """", FILTER('Stats-only'!$B$2:$W$70, 'Stats-only'!$A$2:$A$70 = $A166)) "),"")</f>
        <v/>
      </c>
      <c r="C166" s="153"/>
      <c r="D166" s="150"/>
      <c r="E166" s="150"/>
      <c r="F166" s="37"/>
      <c r="G166" s="150"/>
      <c r="H166" s="150"/>
      <c r="I166" s="150"/>
      <c r="J166" s="150"/>
      <c r="K166" s="150"/>
      <c r="L166" s="153"/>
      <c r="M166" s="153"/>
      <c r="N166" s="153"/>
      <c r="O166" s="153"/>
      <c r="P166" s="135"/>
      <c r="Q166" s="135"/>
      <c r="R166" s="135"/>
      <c r="S166" s="153"/>
      <c r="T166" s="153"/>
      <c r="U166" s="153"/>
      <c r="V166" s="153"/>
      <c r="W166" s="153"/>
      <c r="X166" s="153"/>
    </row>
    <row r="167">
      <c r="A167" s="181"/>
      <c r="B167" s="150" t="str">
        <f>IFERROR(__xludf.DUMMYFUNCTION("IF(ISBLANK($A167), """", FILTER('Stats-only'!$B$2:$W$70, 'Stats-only'!$A$2:$A$70 = $A167)) "),"")</f>
        <v/>
      </c>
      <c r="C167" s="153"/>
      <c r="D167" s="150"/>
      <c r="E167" s="150"/>
      <c r="F167" s="37"/>
      <c r="G167" s="150"/>
      <c r="H167" s="150"/>
      <c r="I167" s="150"/>
      <c r="J167" s="150"/>
      <c r="K167" s="150"/>
      <c r="L167" s="153"/>
      <c r="M167" s="153"/>
      <c r="N167" s="153"/>
      <c r="O167" s="153"/>
      <c r="P167" s="135"/>
      <c r="Q167" s="135"/>
      <c r="R167" s="135"/>
      <c r="S167" s="153"/>
      <c r="T167" s="153"/>
      <c r="U167" s="153"/>
      <c r="V167" s="153"/>
      <c r="W167" s="153"/>
      <c r="X167" s="153"/>
    </row>
    <row r="168">
      <c r="A168" s="181"/>
      <c r="B168" s="150" t="str">
        <f>IFERROR(__xludf.DUMMYFUNCTION("IF(ISBLANK($A168), """", FILTER('Stats-only'!$B$2:$W$70, 'Stats-only'!$A$2:$A$70 = $A168)) "),"")</f>
        <v/>
      </c>
      <c r="C168" s="153"/>
      <c r="D168" s="150"/>
      <c r="E168" s="150"/>
      <c r="F168" s="37"/>
      <c r="G168" s="150"/>
      <c r="H168" s="150"/>
      <c r="I168" s="150"/>
      <c r="J168" s="150"/>
      <c r="K168" s="150"/>
      <c r="L168" s="153"/>
      <c r="M168" s="153"/>
      <c r="N168" s="153"/>
      <c r="O168" s="153"/>
      <c r="P168" s="135"/>
      <c r="Q168" s="135"/>
      <c r="R168" s="135"/>
      <c r="S168" s="153"/>
      <c r="T168" s="153"/>
      <c r="U168" s="153"/>
      <c r="V168" s="153"/>
      <c r="W168" s="153"/>
      <c r="X168" s="153"/>
    </row>
    <row r="169">
      <c r="A169" s="181"/>
      <c r="B169" s="150" t="str">
        <f>IFERROR(__xludf.DUMMYFUNCTION("IF(ISBLANK($A169), """", FILTER('Stats-only'!$B$2:$W$70, 'Stats-only'!$A$2:$A$70 = $A169)) "),"")</f>
        <v/>
      </c>
      <c r="C169" s="153"/>
      <c r="D169" s="150"/>
      <c r="E169" s="150"/>
      <c r="F169" s="37"/>
      <c r="G169" s="150"/>
      <c r="H169" s="150"/>
      <c r="I169" s="150"/>
      <c r="J169" s="150"/>
      <c r="K169" s="150"/>
      <c r="L169" s="153"/>
      <c r="M169" s="153"/>
      <c r="N169" s="153"/>
      <c r="O169" s="153"/>
      <c r="P169" s="135"/>
      <c r="Q169" s="135"/>
      <c r="R169" s="135"/>
      <c r="S169" s="153"/>
      <c r="T169" s="153"/>
      <c r="U169" s="153"/>
      <c r="V169" s="153"/>
      <c r="W169" s="153"/>
      <c r="X169" s="153"/>
    </row>
    <row r="170">
      <c r="A170" s="181"/>
      <c r="B170" s="150" t="str">
        <f>IFERROR(__xludf.DUMMYFUNCTION("IF(ISBLANK($A170), """", FILTER('Stats-only'!$B$2:$W$70, 'Stats-only'!$A$2:$A$70 = $A170)) "),"")</f>
        <v/>
      </c>
      <c r="C170" s="153"/>
      <c r="D170" s="150"/>
      <c r="E170" s="150"/>
      <c r="F170" s="37"/>
      <c r="G170" s="150"/>
      <c r="H170" s="150"/>
      <c r="I170" s="150"/>
      <c r="J170" s="150"/>
      <c r="K170" s="150"/>
      <c r="L170" s="153"/>
      <c r="M170" s="153"/>
      <c r="N170" s="153"/>
      <c r="O170" s="153"/>
      <c r="P170" s="135"/>
      <c r="Q170" s="135"/>
      <c r="R170" s="135"/>
      <c r="S170" s="153"/>
      <c r="T170" s="153"/>
      <c r="U170" s="153"/>
      <c r="V170" s="153"/>
      <c r="W170" s="153"/>
      <c r="X170" s="153"/>
    </row>
    <row r="171">
      <c r="A171" s="181"/>
      <c r="B171" s="150" t="str">
        <f>IFERROR(__xludf.DUMMYFUNCTION("IF(ISBLANK($A171), """", FILTER('Stats-only'!$B$2:$W$70, 'Stats-only'!$A$2:$A$70 = $A171)) "),"")</f>
        <v/>
      </c>
      <c r="C171" s="153"/>
      <c r="D171" s="150"/>
      <c r="E171" s="150"/>
      <c r="F171" s="37"/>
      <c r="G171" s="150"/>
      <c r="H171" s="150"/>
      <c r="I171" s="150"/>
      <c r="J171" s="150"/>
      <c r="K171" s="150"/>
      <c r="L171" s="153"/>
      <c r="M171" s="153"/>
      <c r="N171" s="153"/>
      <c r="O171" s="153"/>
      <c r="P171" s="135"/>
      <c r="Q171" s="135"/>
      <c r="R171" s="135"/>
      <c r="S171" s="153"/>
      <c r="T171" s="153"/>
      <c r="U171" s="153"/>
      <c r="V171" s="153"/>
      <c r="W171" s="153"/>
      <c r="X171" s="153"/>
    </row>
    <row r="172">
      <c r="A172" s="181"/>
      <c r="B172" s="150" t="str">
        <f>IFERROR(__xludf.DUMMYFUNCTION("IF(ISBLANK($A172), """", FILTER('Stats-only'!$B$2:$W$70, 'Stats-only'!$A$2:$A$70 = $A172)) "),"")</f>
        <v/>
      </c>
      <c r="C172" s="153"/>
      <c r="D172" s="150"/>
      <c r="E172" s="150"/>
      <c r="F172" s="37"/>
      <c r="G172" s="150"/>
      <c r="H172" s="150"/>
      <c r="I172" s="150"/>
      <c r="J172" s="150"/>
      <c r="K172" s="150"/>
      <c r="L172" s="153"/>
      <c r="M172" s="153"/>
      <c r="N172" s="153"/>
      <c r="O172" s="153"/>
      <c r="P172" s="135"/>
      <c r="Q172" s="135"/>
      <c r="R172" s="135"/>
      <c r="S172" s="153"/>
      <c r="T172" s="153"/>
      <c r="U172" s="153"/>
      <c r="V172" s="153"/>
      <c r="W172" s="153"/>
      <c r="X172" s="153"/>
    </row>
    <row r="173">
      <c r="A173" s="181"/>
      <c r="B173" s="150" t="str">
        <f>IFERROR(__xludf.DUMMYFUNCTION("IF(ISBLANK($A173), """", FILTER('Stats-only'!$B$2:$W$70, 'Stats-only'!$A$2:$A$70 = $A173)) "),"")</f>
        <v/>
      </c>
      <c r="C173" s="153"/>
      <c r="D173" s="150"/>
      <c r="E173" s="150"/>
      <c r="F173" s="37"/>
      <c r="G173" s="150"/>
      <c r="H173" s="150"/>
      <c r="I173" s="150"/>
      <c r="J173" s="150"/>
      <c r="K173" s="150"/>
      <c r="L173" s="153"/>
      <c r="M173" s="153"/>
      <c r="N173" s="153"/>
      <c r="O173" s="153"/>
      <c r="P173" s="135"/>
      <c r="Q173" s="135"/>
      <c r="R173" s="135"/>
      <c r="S173" s="153"/>
      <c r="T173" s="153"/>
      <c r="U173" s="153"/>
      <c r="V173" s="153"/>
      <c r="W173" s="153"/>
      <c r="X173" s="153"/>
    </row>
    <row r="174">
      <c r="A174" s="181"/>
      <c r="B174" s="150" t="str">
        <f>IFERROR(__xludf.DUMMYFUNCTION("IF(ISBLANK($A174), """", FILTER('Stats-only'!$B$2:$W$70, 'Stats-only'!$A$2:$A$70 = $A174)) "),"")</f>
        <v/>
      </c>
      <c r="C174" s="153"/>
      <c r="D174" s="150"/>
      <c r="E174" s="150"/>
      <c r="F174" s="37"/>
      <c r="G174" s="150"/>
      <c r="H174" s="150"/>
      <c r="I174" s="150"/>
      <c r="J174" s="150"/>
      <c r="K174" s="150"/>
      <c r="L174" s="153"/>
      <c r="M174" s="153"/>
      <c r="N174" s="153"/>
      <c r="O174" s="153"/>
      <c r="P174" s="135"/>
      <c r="Q174" s="135"/>
      <c r="R174" s="135"/>
      <c r="S174" s="153"/>
      <c r="T174" s="153"/>
      <c r="U174" s="153"/>
      <c r="V174" s="153"/>
      <c r="W174" s="153"/>
      <c r="X174" s="153"/>
    </row>
    <row r="175">
      <c r="A175" s="181"/>
      <c r="B175" s="150" t="str">
        <f>IFERROR(__xludf.DUMMYFUNCTION("IF(ISBLANK($A175), """", FILTER('Stats-only'!$B$2:$W$70, 'Stats-only'!$A$2:$A$70 = $A175)) "),"")</f>
        <v/>
      </c>
      <c r="C175" s="153"/>
      <c r="D175" s="150"/>
      <c r="E175" s="150"/>
      <c r="F175" s="37"/>
      <c r="G175" s="150"/>
      <c r="H175" s="150"/>
      <c r="I175" s="150"/>
      <c r="J175" s="150"/>
      <c r="K175" s="150"/>
      <c r="L175" s="153"/>
      <c r="M175" s="153"/>
      <c r="N175" s="153"/>
      <c r="O175" s="153"/>
      <c r="P175" s="135"/>
      <c r="Q175" s="135"/>
      <c r="R175" s="135"/>
      <c r="S175" s="153"/>
      <c r="T175" s="153"/>
      <c r="U175" s="153"/>
      <c r="V175" s="153"/>
      <c r="W175" s="153"/>
      <c r="X175" s="153"/>
    </row>
    <row r="176">
      <c r="A176" s="181"/>
      <c r="B176" s="150" t="str">
        <f>IFERROR(__xludf.DUMMYFUNCTION("IF(ISBLANK($A176), """", FILTER('Stats-only'!$B$2:$W$70, 'Stats-only'!$A$2:$A$70 = $A176)) "),"")</f>
        <v/>
      </c>
      <c r="C176" s="153"/>
      <c r="D176" s="150"/>
      <c r="E176" s="150"/>
      <c r="F176" s="37"/>
      <c r="G176" s="150"/>
      <c r="H176" s="150"/>
      <c r="I176" s="150"/>
      <c r="J176" s="150"/>
      <c r="K176" s="150"/>
      <c r="L176" s="153"/>
      <c r="M176" s="153"/>
      <c r="N176" s="153"/>
      <c r="O176" s="153"/>
      <c r="P176" s="135"/>
      <c r="Q176" s="135"/>
      <c r="R176" s="135"/>
      <c r="S176" s="153"/>
      <c r="T176" s="153"/>
      <c r="U176" s="153"/>
      <c r="V176" s="153"/>
      <c r="W176" s="153"/>
      <c r="X176" s="153"/>
    </row>
    <row r="177">
      <c r="A177" s="181"/>
      <c r="B177" s="150" t="str">
        <f>IFERROR(__xludf.DUMMYFUNCTION("IF(ISBLANK($A177), """", FILTER('Stats-only'!$B$2:$W$70, 'Stats-only'!$A$2:$A$70 = $A177)) "),"")</f>
        <v/>
      </c>
      <c r="C177" s="153"/>
      <c r="D177" s="150"/>
      <c r="E177" s="150"/>
      <c r="F177" s="37"/>
      <c r="G177" s="150"/>
      <c r="H177" s="150"/>
      <c r="I177" s="150"/>
      <c r="J177" s="150"/>
      <c r="K177" s="150"/>
      <c r="L177" s="153"/>
      <c r="M177" s="153"/>
      <c r="N177" s="153"/>
      <c r="O177" s="153"/>
      <c r="P177" s="135"/>
      <c r="Q177" s="135"/>
      <c r="R177" s="135"/>
      <c r="S177" s="153"/>
      <c r="T177" s="153"/>
      <c r="U177" s="153"/>
      <c r="V177" s="153"/>
      <c r="W177" s="153"/>
      <c r="X177" s="153"/>
    </row>
    <row r="178">
      <c r="A178" s="181"/>
      <c r="B178" s="150" t="str">
        <f>IFERROR(__xludf.DUMMYFUNCTION("IF(ISBLANK($A178), """", FILTER('Stats-only'!$B$2:$W$70, 'Stats-only'!$A$2:$A$70 = $A178)) "),"")</f>
        <v/>
      </c>
      <c r="C178" s="153"/>
      <c r="D178" s="150"/>
      <c r="E178" s="150"/>
      <c r="F178" s="37"/>
      <c r="G178" s="150"/>
      <c r="H178" s="150"/>
      <c r="I178" s="150"/>
      <c r="J178" s="150"/>
      <c r="K178" s="150"/>
      <c r="L178" s="153"/>
      <c r="M178" s="153"/>
      <c r="N178" s="153"/>
      <c r="O178" s="153"/>
      <c r="P178" s="135"/>
      <c r="Q178" s="135"/>
      <c r="R178" s="135"/>
      <c r="S178" s="153"/>
      <c r="T178" s="153"/>
      <c r="U178" s="153"/>
      <c r="V178" s="153"/>
      <c r="W178" s="153"/>
      <c r="X178" s="153"/>
    </row>
    <row r="179">
      <c r="A179" s="181"/>
      <c r="B179" s="150" t="str">
        <f>IFERROR(__xludf.DUMMYFUNCTION("IF(ISBLANK($A179), """", FILTER('Stats-only'!$B$2:$W$70, 'Stats-only'!$A$2:$A$70 = $A179)) "),"")</f>
        <v/>
      </c>
      <c r="C179" s="153"/>
      <c r="D179" s="150"/>
      <c r="E179" s="150"/>
      <c r="F179" s="37"/>
      <c r="G179" s="150"/>
      <c r="H179" s="150"/>
      <c r="I179" s="150"/>
      <c r="J179" s="150"/>
      <c r="K179" s="150"/>
      <c r="L179" s="153"/>
      <c r="M179" s="153"/>
      <c r="N179" s="153"/>
      <c r="O179" s="153"/>
      <c r="P179" s="135"/>
      <c r="Q179" s="135"/>
      <c r="R179" s="135"/>
      <c r="S179" s="153"/>
      <c r="T179" s="153"/>
      <c r="U179" s="153"/>
      <c r="V179" s="153"/>
      <c r="W179" s="153"/>
      <c r="X179" s="153"/>
    </row>
    <row r="180">
      <c r="A180" s="181"/>
      <c r="B180" s="150" t="str">
        <f>IFERROR(__xludf.DUMMYFUNCTION("IF(ISBLANK($A180), """", FILTER('Stats-only'!$B$2:$W$70, 'Stats-only'!$A$2:$A$70 = $A180)) "),"")</f>
        <v/>
      </c>
      <c r="C180" s="153"/>
      <c r="D180" s="150"/>
      <c r="E180" s="150"/>
      <c r="F180" s="37"/>
      <c r="G180" s="150"/>
      <c r="H180" s="150"/>
      <c r="I180" s="150"/>
      <c r="J180" s="150"/>
      <c r="K180" s="150"/>
      <c r="L180" s="153"/>
      <c r="M180" s="153"/>
      <c r="N180" s="153"/>
      <c r="O180" s="153"/>
      <c r="P180" s="135"/>
      <c r="Q180" s="135"/>
      <c r="R180" s="135"/>
      <c r="S180" s="153"/>
      <c r="T180" s="153"/>
      <c r="U180" s="153"/>
      <c r="V180" s="153"/>
      <c r="W180" s="153"/>
      <c r="X180" s="153"/>
    </row>
    <row r="181">
      <c r="A181" s="181"/>
      <c r="B181" s="150" t="str">
        <f>IFERROR(__xludf.DUMMYFUNCTION("IF(ISBLANK($A181), """", FILTER('Stats-only'!$B$2:$W$70, 'Stats-only'!$A$2:$A$70 = $A181)) "),"")</f>
        <v/>
      </c>
      <c r="C181" s="153"/>
      <c r="D181" s="150"/>
      <c r="E181" s="150"/>
      <c r="F181" s="37"/>
      <c r="G181" s="150"/>
      <c r="H181" s="150"/>
      <c r="I181" s="150"/>
      <c r="J181" s="150"/>
      <c r="K181" s="150"/>
      <c r="L181" s="153"/>
      <c r="M181" s="153"/>
      <c r="N181" s="153"/>
      <c r="O181" s="153"/>
      <c r="P181" s="135"/>
      <c r="Q181" s="135"/>
      <c r="R181" s="135"/>
      <c r="S181" s="153"/>
      <c r="T181" s="153"/>
      <c r="U181" s="153"/>
      <c r="V181" s="153"/>
      <c r="W181" s="153"/>
      <c r="X181" s="153"/>
    </row>
    <row r="182">
      <c r="A182" s="181"/>
      <c r="B182" s="150" t="str">
        <f>IFERROR(__xludf.DUMMYFUNCTION("IF(ISBLANK($A182), """", FILTER('Stats-only'!$B$2:$W$70, 'Stats-only'!$A$2:$A$70 = $A182)) "),"")</f>
        <v/>
      </c>
      <c r="C182" s="153"/>
      <c r="D182" s="150"/>
      <c r="E182" s="150"/>
      <c r="F182" s="37"/>
      <c r="G182" s="150"/>
      <c r="H182" s="150"/>
      <c r="I182" s="150"/>
      <c r="J182" s="150"/>
      <c r="K182" s="150"/>
      <c r="L182" s="153"/>
      <c r="M182" s="153"/>
      <c r="N182" s="153"/>
      <c r="O182" s="153"/>
      <c r="P182" s="135"/>
      <c r="Q182" s="135"/>
      <c r="R182" s="135"/>
      <c r="S182" s="153"/>
      <c r="T182" s="153"/>
      <c r="U182" s="153"/>
      <c r="V182" s="153"/>
      <c r="W182" s="153"/>
      <c r="X182" s="153"/>
    </row>
    <row r="183">
      <c r="A183" s="181"/>
      <c r="B183" s="150" t="str">
        <f>IFERROR(__xludf.DUMMYFUNCTION("IF(ISBLANK($A183), """", FILTER('Stats-only'!$B$2:$W$70, 'Stats-only'!$A$2:$A$70 = $A183)) "),"")</f>
        <v/>
      </c>
      <c r="C183" s="153"/>
      <c r="D183" s="150"/>
      <c r="E183" s="150"/>
      <c r="F183" s="37"/>
      <c r="G183" s="150"/>
      <c r="H183" s="150"/>
      <c r="I183" s="150"/>
      <c r="J183" s="150"/>
      <c r="K183" s="150"/>
      <c r="L183" s="153"/>
      <c r="M183" s="153"/>
      <c r="N183" s="153"/>
      <c r="O183" s="153"/>
      <c r="P183" s="135"/>
      <c r="Q183" s="135"/>
      <c r="R183" s="135"/>
      <c r="S183" s="153"/>
      <c r="T183" s="153"/>
      <c r="U183" s="153"/>
      <c r="V183" s="153"/>
      <c r="W183" s="153"/>
      <c r="X183" s="153"/>
    </row>
    <row r="184">
      <c r="A184" s="181"/>
      <c r="B184" s="150" t="str">
        <f>IFERROR(__xludf.DUMMYFUNCTION("IF(ISBLANK($A184), """", FILTER('Stats-only'!$B$2:$W$70, 'Stats-only'!$A$2:$A$70 = $A184)) "),"")</f>
        <v/>
      </c>
      <c r="C184" s="153"/>
      <c r="D184" s="150"/>
      <c r="E184" s="150"/>
      <c r="F184" s="37"/>
      <c r="G184" s="150"/>
      <c r="H184" s="150"/>
      <c r="I184" s="150"/>
      <c r="J184" s="150"/>
      <c r="K184" s="150"/>
      <c r="L184" s="153"/>
      <c r="M184" s="153"/>
      <c r="N184" s="153"/>
      <c r="O184" s="153"/>
      <c r="P184" s="135"/>
      <c r="Q184" s="135"/>
      <c r="R184" s="135"/>
      <c r="S184" s="153"/>
      <c r="T184" s="153"/>
      <c r="U184" s="153"/>
      <c r="V184" s="153"/>
      <c r="W184" s="153"/>
      <c r="X184" s="153"/>
    </row>
    <row r="185">
      <c r="A185" s="181"/>
      <c r="B185" s="150" t="str">
        <f>IFERROR(__xludf.DUMMYFUNCTION("IF(ISBLANK($A185), """", FILTER('Stats-only'!$B$2:$W$70, 'Stats-only'!$A$2:$A$70 = $A185)) "),"")</f>
        <v/>
      </c>
      <c r="C185" s="153"/>
      <c r="D185" s="150"/>
      <c r="E185" s="150"/>
      <c r="F185" s="37"/>
      <c r="G185" s="150"/>
      <c r="H185" s="150"/>
      <c r="I185" s="150"/>
      <c r="J185" s="150"/>
      <c r="K185" s="150"/>
      <c r="L185" s="153"/>
      <c r="M185" s="153"/>
      <c r="N185" s="153"/>
      <c r="O185" s="153"/>
      <c r="P185" s="135"/>
      <c r="Q185" s="135"/>
      <c r="R185" s="135"/>
      <c r="S185" s="153"/>
      <c r="T185" s="153"/>
      <c r="U185" s="153"/>
      <c r="V185" s="153"/>
      <c r="W185" s="153"/>
      <c r="X185" s="153"/>
    </row>
    <row r="186">
      <c r="A186" s="181"/>
      <c r="B186" s="150" t="str">
        <f>IFERROR(__xludf.DUMMYFUNCTION("IF(ISBLANK($A186), """", FILTER('Stats-only'!$B$2:$W$70, 'Stats-only'!$A$2:$A$70 = $A186)) "),"")</f>
        <v/>
      </c>
      <c r="C186" s="153"/>
      <c r="D186" s="150"/>
      <c r="E186" s="150"/>
      <c r="F186" s="37"/>
      <c r="G186" s="150"/>
      <c r="H186" s="150"/>
      <c r="I186" s="150"/>
      <c r="J186" s="150"/>
      <c r="K186" s="150"/>
      <c r="L186" s="153"/>
      <c r="M186" s="153"/>
      <c r="N186" s="153"/>
      <c r="O186" s="153"/>
      <c r="P186" s="135"/>
      <c r="Q186" s="135"/>
      <c r="R186" s="135"/>
      <c r="S186" s="153"/>
      <c r="T186" s="153"/>
      <c r="U186" s="153"/>
      <c r="V186" s="153"/>
      <c r="W186" s="153"/>
      <c r="X186" s="153"/>
    </row>
    <row r="187">
      <c r="A187" s="181"/>
      <c r="B187" s="150" t="str">
        <f>IFERROR(__xludf.DUMMYFUNCTION("IF(ISBLANK($A187), """", FILTER('Stats-only'!$B$2:$W$70, 'Stats-only'!$A$2:$A$70 = $A187)) "),"")</f>
        <v/>
      </c>
      <c r="C187" s="153"/>
      <c r="D187" s="150"/>
      <c r="E187" s="150"/>
      <c r="F187" s="37"/>
      <c r="G187" s="150"/>
      <c r="H187" s="150"/>
      <c r="I187" s="150"/>
      <c r="J187" s="150"/>
      <c r="K187" s="150"/>
      <c r="L187" s="153"/>
      <c r="M187" s="153"/>
      <c r="N187" s="153"/>
      <c r="O187" s="153"/>
      <c r="P187" s="135"/>
      <c r="Q187" s="135"/>
      <c r="R187" s="135"/>
      <c r="S187" s="153"/>
      <c r="T187" s="153"/>
      <c r="U187" s="153"/>
      <c r="V187" s="153"/>
      <c r="W187" s="153"/>
      <c r="X187" s="153"/>
    </row>
    <row r="188">
      <c r="A188" s="181"/>
      <c r="B188" s="150" t="str">
        <f>IFERROR(__xludf.DUMMYFUNCTION("IF(ISBLANK($A188), """", FILTER('Stats-only'!$B$2:$W$70, 'Stats-only'!$A$2:$A$70 = $A188)) "),"")</f>
        <v/>
      </c>
      <c r="C188" s="153"/>
      <c r="D188" s="150"/>
      <c r="E188" s="150"/>
      <c r="F188" s="37"/>
      <c r="G188" s="150"/>
      <c r="H188" s="150"/>
      <c r="I188" s="150"/>
      <c r="J188" s="150"/>
      <c r="K188" s="150"/>
      <c r="L188" s="153"/>
      <c r="M188" s="153"/>
      <c r="N188" s="153"/>
      <c r="O188" s="153"/>
      <c r="P188" s="135"/>
      <c r="Q188" s="135"/>
      <c r="R188" s="135"/>
      <c r="S188" s="153"/>
      <c r="T188" s="153"/>
      <c r="U188" s="153"/>
      <c r="V188" s="153"/>
      <c r="W188" s="153"/>
      <c r="X188" s="153"/>
    </row>
    <row r="189">
      <c r="A189" s="181"/>
      <c r="B189" s="150" t="str">
        <f>IFERROR(__xludf.DUMMYFUNCTION("IF(ISBLANK($A189), """", FILTER('Stats-only'!$B$2:$W$70, 'Stats-only'!$A$2:$A$70 = $A189)) "),"")</f>
        <v/>
      </c>
      <c r="C189" s="153"/>
      <c r="D189" s="150"/>
      <c r="E189" s="150"/>
      <c r="F189" s="37"/>
      <c r="G189" s="150"/>
      <c r="H189" s="150"/>
      <c r="I189" s="150"/>
      <c r="J189" s="150"/>
      <c r="K189" s="150"/>
      <c r="L189" s="153"/>
      <c r="M189" s="153"/>
      <c r="N189" s="153"/>
      <c r="O189" s="153"/>
      <c r="P189" s="135"/>
      <c r="Q189" s="135"/>
      <c r="R189" s="135"/>
      <c r="S189" s="153"/>
      <c r="T189" s="153"/>
      <c r="U189" s="153"/>
      <c r="V189" s="153"/>
      <c r="W189" s="153"/>
      <c r="X189" s="153"/>
    </row>
    <row r="190">
      <c r="A190" s="181"/>
      <c r="B190" s="150" t="str">
        <f>IFERROR(__xludf.DUMMYFUNCTION("IF(ISBLANK($A190), """", FILTER('Stats-only'!$B$2:$W$70, 'Stats-only'!$A$2:$A$70 = $A190)) "),"")</f>
        <v/>
      </c>
      <c r="C190" s="153"/>
      <c r="D190" s="150"/>
      <c r="E190" s="150"/>
      <c r="F190" s="37"/>
      <c r="G190" s="150"/>
      <c r="H190" s="150"/>
      <c r="I190" s="150"/>
      <c r="J190" s="150"/>
      <c r="K190" s="150"/>
      <c r="L190" s="153"/>
      <c r="M190" s="153"/>
      <c r="N190" s="153"/>
      <c r="O190" s="153"/>
      <c r="P190" s="135"/>
      <c r="Q190" s="135"/>
      <c r="R190" s="135"/>
      <c r="S190" s="153"/>
      <c r="T190" s="153"/>
      <c r="U190" s="153"/>
      <c r="V190" s="153"/>
      <c r="W190" s="153"/>
      <c r="X190" s="153"/>
    </row>
    <row r="191">
      <c r="A191" s="181"/>
      <c r="B191" s="150" t="str">
        <f>IFERROR(__xludf.DUMMYFUNCTION("IF(ISBLANK($A191), """", FILTER('Stats-only'!$B$2:$W$70, 'Stats-only'!$A$2:$A$70 = $A191)) "),"")</f>
        <v/>
      </c>
      <c r="C191" s="153"/>
      <c r="D191" s="150"/>
      <c r="E191" s="150"/>
      <c r="F191" s="37"/>
      <c r="G191" s="150"/>
      <c r="H191" s="150"/>
      <c r="I191" s="150"/>
      <c r="J191" s="150"/>
      <c r="K191" s="150"/>
      <c r="L191" s="153"/>
      <c r="M191" s="153"/>
      <c r="N191" s="153"/>
      <c r="O191" s="153"/>
      <c r="P191" s="135"/>
      <c r="Q191" s="135"/>
      <c r="R191" s="135"/>
      <c r="S191" s="153"/>
      <c r="T191" s="153"/>
      <c r="U191" s="153"/>
      <c r="V191" s="153"/>
      <c r="W191" s="153"/>
      <c r="X191" s="153"/>
    </row>
    <row r="192">
      <c r="A192" s="181"/>
      <c r="B192" s="150" t="str">
        <f>IFERROR(__xludf.DUMMYFUNCTION("IF(ISBLANK($A192), """", FILTER('Stats-only'!$B$2:$W$70, 'Stats-only'!$A$2:$A$70 = $A192)) "),"")</f>
        <v/>
      </c>
      <c r="C192" s="153"/>
      <c r="D192" s="150"/>
      <c r="E192" s="150"/>
      <c r="F192" s="37"/>
      <c r="G192" s="150"/>
      <c r="H192" s="150"/>
      <c r="I192" s="150"/>
      <c r="J192" s="150"/>
      <c r="K192" s="150"/>
      <c r="L192" s="153"/>
      <c r="M192" s="153"/>
      <c r="N192" s="153"/>
      <c r="O192" s="153"/>
      <c r="P192" s="135"/>
      <c r="Q192" s="135"/>
      <c r="R192" s="135"/>
      <c r="S192" s="153"/>
      <c r="T192" s="153"/>
      <c r="U192" s="153"/>
      <c r="V192" s="153"/>
      <c r="W192" s="153"/>
      <c r="X192" s="153"/>
    </row>
    <row r="193">
      <c r="A193" s="181"/>
      <c r="B193" s="150" t="str">
        <f>IFERROR(__xludf.DUMMYFUNCTION("IF(ISBLANK($A193), """", FILTER('Stats-only'!$B$2:$W$70, 'Stats-only'!$A$2:$A$70 = $A193)) "),"")</f>
        <v/>
      </c>
      <c r="C193" s="153"/>
      <c r="D193" s="150"/>
      <c r="E193" s="150"/>
      <c r="F193" s="37"/>
      <c r="G193" s="150"/>
      <c r="H193" s="150"/>
      <c r="I193" s="150"/>
      <c r="J193" s="150"/>
      <c r="K193" s="150"/>
      <c r="L193" s="153"/>
      <c r="M193" s="153"/>
      <c r="N193" s="153"/>
      <c r="O193" s="153"/>
      <c r="P193" s="135"/>
      <c r="Q193" s="135"/>
      <c r="R193" s="135"/>
      <c r="S193" s="153"/>
      <c r="T193" s="153"/>
      <c r="U193" s="153"/>
      <c r="V193" s="153"/>
      <c r="W193" s="153"/>
      <c r="X193" s="153"/>
    </row>
    <row r="194">
      <c r="A194" s="181"/>
      <c r="B194" s="150" t="str">
        <f>IFERROR(__xludf.DUMMYFUNCTION("IF(ISBLANK($A194), """", FILTER('Stats-only'!$B$2:$W$70, 'Stats-only'!$A$2:$A$70 = $A194)) "),"")</f>
        <v/>
      </c>
      <c r="C194" s="153"/>
      <c r="D194" s="150"/>
      <c r="E194" s="150"/>
      <c r="F194" s="37"/>
      <c r="G194" s="150"/>
      <c r="H194" s="150"/>
      <c r="I194" s="150"/>
      <c r="J194" s="150"/>
      <c r="K194" s="150"/>
      <c r="L194" s="153"/>
      <c r="M194" s="153"/>
      <c r="N194" s="153"/>
      <c r="O194" s="153"/>
      <c r="P194" s="135"/>
      <c r="Q194" s="135"/>
      <c r="R194" s="135"/>
      <c r="S194" s="153"/>
      <c r="T194" s="153"/>
      <c r="U194" s="153"/>
      <c r="V194" s="153"/>
      <c r="W194" s="153"/>
      <c r="X194" s="153"/>
    </row>
    <row r="195">
      <c r="A195" s="181"/>
      <c r="B195" s="150" t="str">
        <f>IFERROR(__xludf.DUMMYFUNCTION("IF(ISBLANK($A195), """", FILTER('Stats-only'!$B$2:$W$70, 'Stats-only'!$A$2:$A$70 = $A195)) "),"")</f>
        <v/>
      </c>
      <c r="C195" s="153"/>
      <c r="D195" s="150"/>
      <c r="E195" s="150"/>
      <c r="F195" s="37"/>
      <c r="G195" s="150"/>
      <c r="H195" s="150"/>
      <c r="I195" s="150"/>
      <c r="J195" s="150"/>
      <c r="K195" s="150"/>
      <c r="L195" s="153"/>
      <c r="M195" s="153"/>
      <c r="N195" s="153"/>
      <c r="O195" s="153"/>
      <c r="P195" s="135"/>
      <c r="Q195" s="135"/>
      <c r="R195" s="135"/>
      <c r="S195" s="153"/>
      <c r="T195" s="153"/>
      <c r="U195" s="153"/>
      <c r="V195" s="153"/>
      <c r="W195" s="153"/>
      <c r="X195" s="153"/>
    </row>
    <row r="196">
      <c r="A196" s="181"/>
      <c r="B196" s="150" t="str">
        <f>IFERROR(__xludf.DUMMYFUNCTION("IF(ISBLANK($A196), """", FILTER('Stats-only'!$B$2:$W$70, 'Stats-only'!$A$2:$A$70 = $A196)) "),"")</f>
        <v/>
      </c>
      <c r="C196" s="153"/>
      <c r="D196" s="150"/>
      <c r="E196" s="150"/>
      <c r="F196" s="37"/>
      <c r="G196" s="150"/>
      <c r="H196" s="150"/>
      <c r="I196" s="150"/>
      <c r="J196" s="150"/>
      <c r="K196" s="150"/>
      <c r="L196" s="153"/>
      <c r="M196" s="153"/>
      <c r="N196" s="153"/>
      <c r="O196" s="153"/>
      <c r="P196" s="135"/>
      <c r="Q196" s="135"/>
      <c r="R196" s="135"/>
      <c r="S196" s="153"/>
      <c r="T196" s="153"/>
      <c r="U196" s="153"/>
      <c r="V196" s="153"/>
      <c r="W196" s="153"/>
      <c r="X196" s="153"/>
    </row>
    <row r="197">
      <c r="A197" s="181"/>
      <c r="B197" s="150" t="str">
        <f>IFERROR(__xludf.DUMMYFUNCTION("IF(ISBLANK($A197), """", FILTER('Stats-only'!$B$2:$W$70, 'Stats-only'!$A$2:$A$70 = $A197)) "),"")</f>
        <v/>
      </c>
      <c r="C197" s="153"/>
      <c r="D197" s="150"/>
      <c r="E197" s="150"/>
      <c r="F197" s="37"/>
      <c r="G197" s="150"/>
      <c r="H197" s="150"/>
      <c r="I197" s="150"/>
      <c r="J197" s="150"/>
      <c r="K197" s="150"/>
      <c r="L197" s="153"/>
      <c r="M197" s="153"/>
      <c r="N197" s="153"/>
      <c r="O197" s="153"/>
      <c r="P197" s="135"/>
      <c r="Q197" s="135"/>
      <c r="R197" s="135"/>
      <c r="S197" s="153"/>
      <c r="T197" s="153"/>
      <c r="U197" s="153"/>
      <c r="V197" s="153"/>
      <c r="W197" s="153"/>
      <c r="X197" s="153"/>
    </row>
    <row r="198">
      <c r="A198" s="181"/>
      <c r="B198" s="150" t="str">
        <f>IFERROR(__xludf.DUMMYFUNCTION("IF(ISBLANK($A198), """", FILTER('Stats-only'!$B$2:$W$70, 'Stats-only'!$A$2:$A$70 = $A198)) "),"")</f>
        <v/>
      </c>
      <c r="C198" s="153"/>
      <c r="D198" s="150"/>
      <c r="E198" s="150"/>
      <c r="F198" s="37"/>
      <c r="G198" s="150"/>
      <c r="H198" s="150"/>
      <c r="I198" s="150"/>
      <c r="J198" s="150"/>
      <c r="K198" s="150"/>
      <c r="L198" s="153"/>
      <c r="M198" s="153"/>
      <c r="N198" s="153"/>
      <c r="O198" s="153"/>
      <c r="P198" s="135"/>
      <c r="Q198" s="135"/>
      <c r="R198" s="135"/>
      <c r="S198" s="153"/>
      <c r="T198" s="153"/>
      <c r="U198" s="153"/>
      <c r="V198" s="153"/>
      <c r="W198" s="153"/>
      <c r="X198" s="153"/>
    </row>
    <row r="199">
      <c r="A199" s="181"/>
      <c r="B199" s="150" t="str">
        <f>IFERROR(__xludf.DUMMYFUNCTION("IF(ISBLANK($A199), """", FILTER('Stats-only'!$B$2:$W$70, 'Stats-only'!$A$2:$A$70 = $A199)) "),"")</f>
        <v/>
      </c>
      <c r="C199" s="153"/>
      <c r="D199" s="150"/>
      <c r="E199" s="150"/>
      <c r="F199" s="37"/>
      <c r="G199" s="150"/>
      <c r="H199" s="150"/>
      <c r="I199" s="150"/>
      <c r="J199" s="150"/>
      <c r="K199" s="150"/>
      <c r="L199" s="153"/>
      <c r="M199" s="153"/>
      <c r="N199" s="153"/>
      <c r="O199" s="153"/>
      <c r="P199" s="135"/>
      <c r="Q199" s="135"/>
      <c r="R199" s="135"/>
      <c r="S199" s="153"/>
      <c r="T199" s="153"/>
      <c r="U199" s="153"/>
      <c r="V199" s="153"/>
      <c r="W199" s="153"/>
      <c r="X199" s="153"/>
    </row>
    <row r="200">
      <c r="A200" s="181"/>
      <c r="B200" s="150" t="str">
        <f>IFERROR(__xludf.DUMMYFUNCTION("IF(ISBLANK($A200), """", FILTER('Stats-only'!$B$2:$W$70, 'Stats-only'!$A$2:$A$70 = $A200)) "),"")</f>
        <v/>
      </c>
      <c r="C200" s="153"/>
      <c r="D200" s="150"/>
      <c r="E200" s="150"/>
      <c r="F200" s="37"/>
      <c r="G200" s="150"/>
      <c r="H200" s="150"/>
      <c r="I200" s="150"/>
      <c r="J200" s="150"/>
      <c r="K200" s="150"/>
      <c r="L200" s="153"/>
      <c r="M200" s="153"/>
      <c r="N200" s="153"/>
      <c r="O200" s="153"/>
      <c r="P200" s="135"/>
      <c r="Q200" s="135"/>
      <c r="R200" s="135"/>
      <c r="S200" s="153"/>
      <c r="T200" s="153"/>
      <c r="U200" s="153"/>
      <c r="V200" s="153"/>
      <c r="W200" s="153"/>
      <c r="X200" s="153"/>
    </row>
    <row r="201">
      <c r="A201" s="181"/>
      <c r="B201" s="150" t="str">
        <f>IFERROR(__xludf.DUMMYFUNCTION("IF(ISBLANK($A201), """", FILTER('Stats-only'!$B$2:$W$70, 'Stats-only'!$A$2:$A$70 = $A201)) "),"")</f>
        <v/>
      </c>
      <c r="C201" s="153"/>
      <c r="D201" s="150"/>
      <c r="E201" s="150"/>
      <c r="F201" s="37"/>
      <c r="G201" s="150"/>
      <c r="H201" s="150"/>
      <c r="I201" s="150"/>
      <c r="J201" s="150"/>
      <c r="K201" s="150"/>
      <c r="L201" s="153"/>
      <c r="M201" s="153"/>
      <c r="N201" s="153"/>
      <c r="O201" s="153"/>
      <c r="P201" s="135"/>
      <c r="Q201" s="135"/>
      <c r="R201" s="135"/>
      <c r="S201" s="153"/>
      <c r="T201" s="153"/>
      <c r="U201" s="153"/>
      <c r="V201" s="153"/>
      <c r="W201" s="153"/>
      <c r="X201" s="153"/>
    </row>
    <row r="202">
      <c r="A202" s="181"/>
      <c r="B202" s="150" t="str">
        <f>IFERROR(__xludf.DUMMYFUNCTION("IF(ISBLANK($A202), """", FILTER('Stats-only'!$B$2:$W$70, 'Stats-only'!$A$2:$A$70 = $A202)) "),"")</f>
        <v/>
      </c>
      <c r="C202" s="153"/>
      <c r="D202" s="150"/>
      <c r="E202" s="150"/>
      <c r="F202" s="37"/>
      <c r="G202" s="150"/>
      <c r="H202" s="150"/>
      <c r="I202" s="150"/>
      <c r="J202" s="150"/>
      <c r="K202" s="150"/>
      <c r="L202" s="153"/>
      <c r="M202" s="153"/>
      <c r="N202" s="153"/>
      <c r="O202" s="153"/>
      <c r="P202" s="135"/>
      <c r="Q202" s="135"/>
      <c r="R202" s="135"/>
      <c r="S202" s="153"/>
      <c r="T202" s="153"/>
      <c r="U202" s="153"/>
      <c r="V202" s="153"/>
      <c r="W202" s="153"/>
      <c r="X202" s="153"/>
    </row>
    <row r="203">
      <c r="A203" s="181"/>
      <c r="B203" s="150" t="str">
        <f>IFERROR(__xludf.DUMMYFUNCTION("IF(ISBLANK($A203), """", FILTER('Stats-only'!$B$2:$W$70, 'Stats-only'!$A$2:$A$70 = $A203)) "),"")</f>
        <v/>
      </c>
      <c r="C203" s="153"/>
      <c r="D203" s="150"/>
      <c r="E203" s="150"/>
      <c r="F203" s="37"/>
      <c r="G203" s="150"/>
      <c r="H203" s="150"/>
      <c r="I203" s="150"/>
      <c r="J203" s="150"/>
      <c r="K203" s="150"/>
      <c r="L203" s="153"/>
      <c r="M203" s="153"/>
      <c r="N203" s="153"/>
      <c r="O203" s="153"/>
      <c r="P203" s="135"/>
      <c r="Q203" s="135"/>
      <c r="R203" s="135"/>
      <c r="S203" s="153"/>
      <c r="T203" s="153"/>
      <c r="U203" s="153"/>
      <c r="V203" s="153"/>
      <c r="W203" s="153"/>
      <c r="X203" s="153"/>
    </row>
    <row r="204">
      <c r="A204" s="181"/>
      <c r="B204" s="150" t="str">
        <f>IFERROR(__xludf.DUMMYFUNCTION("IF(ISBLANK($A204), """", FILTER('Stats-only'!$B$2:$W$70, 'Stats-only'!$A$2:$A$70 = $A204)) "),"")</f>
        <v/>
      </c>
      <c r="C204" s="153"/>
      <c r="D204" s="150"/>
      <c r="E204" s="150"/>
      <c r="F204" s="37"/>
      <c r="G204" s="150"/>
      <c r="H204" s="150"/>
      <c r="I204" s="150"/>
      <c r="J204" s="150"/>
      <c r="K204" s="150"/>
      <c r="L204" s="153"/>
      <c r="M204" s="153"/>
      <c r="N204" s="153"/>
      <c r="O204" s="153"/>
      <c r="P204" s="135"/>
      <c r="Q204" s="135"/>
      <c r="R204" s="135"/>
      <c r="S204" s="153"/>
      <c r="T204" s="153"/>
      <c r="U204" s="153"/>
      <c r="V204" s="153"/>
      <c r="W204" s="153"/>
      <c r="X204" s="153"/>
    </row>
    <row r="205">
      <c r="A205" s="181"/>
      <c r="B205" s="150" t="str">
        <f>IFERROR(__xludf.DUMMYFUNCTION("IF(ISBLANK($A205), """", FILTER('Stats-only'!$B$2:$W$70, 'Stats-only'!$A$2:$A$70 = $A205)) "),"")</f>
        <v/>
      </c>
      <c r="C205" s="153"/>
      <c r="D205" s="150"/>
      <c r="E205" s="150"/>
      <c r="F205" s="37"/>
      <c r="G205" s="150"/>
      <c r="H205" s="150"/>
      <c r="I205" s="150"/>
      <c r="J205" s="150"/>
      <c r="K205" s="150"/>
      <c r="L205" s="153"/>
      <c r="M205" s="153"/>
      <c r="N205" s="153"/>
      <c r="O205" s="153"/>
      <c r="P205" s="135"/>
      <c r="Q205" s="135"/>
      <c r="R205" s="135"/>
      <c r="S205" s="153"/>
      <c r="T205" s="153"/>
      <c r="U205" s="153"/>
      <c r="V205" s="153"/>
      <c r="W205" s="153"/>
      <c r="X205" s="153"/>
    </row>
    <row r="206">
      <c r="A206" s="181"/>
      <c r="B206" s="150" t="str">
        <f>IFERROR(__xludf.DUMMYFUNCTION("IF(ISBLANK($A206), """", FILTER('Stats-only'!$B$2:$W$70, 'Stats-only'!$A$2:$A$70 = $A206)) "),"")</f>
        <v/>
      </c>
      <c r="C206" s="153"/>
      <c r="D206" s="150"/>
      <c r="E206" s="150"/>
      <c r="F206" s="37"/>
      <c r="G206" s="150"/>
      <c r="H206" s="150"/>
      <c r="I206" s="150"/>
      <c r="J206" s="150"/>
      <c r="K206" s="150"/>
      <c r="L206" s="153"/>
      <c r="M206" s="153"/>
      <c r="N206" s="153"/>
      <c r="O206" s="153"/>
      <c r="P206" s="135"/>
      <c r="Q206" s="135"/>
      <c r="R206" s="135"/>
      <c r="S206" s="153"/>
      <c r="T206" s="153"/>
      <c r="U206" s="153"/>
      <c r="V206" s="153"/>
      <c r="W206" s="153"/>
      <c r="X206" s="153"/>
    </row>
    <row r="207">
      <c r="A207" s="181"/>
      <c r="B207" s="150" t="str">
        <f>IFERROR(__xludf.DUMMYFUNCTION("IF(ISBLANK($A207), """", FILTER('Stats-only'!$B$2:$W$70, 'Stats-only'!$A$2:$A$70 = $A207)) "),"")</f>
        <v/>
      </c>
      <c r="C207" s="153"/>
      <c r="D207" s="150"/>
      <c r="E207" s="150"/>
      <c r="F207" s="37"/>
      <c r="G207" s="150"/>
      <c r="H207" s="150"/>
      <c r="I207" s="150"/>
      <c r="J207" s="150"/>
      <c r="K207" s="150"/>
      <c r="L207" s="153"/>
      <c r="M207" s="153"/>
      <c r="N207" s="153"/>
      <c r="O207" s="153"/>
      <c r="P207" s="135"/>
      <c r="Q207" s="135"/>
      <c r="R207" s="135"/>
      <c r="S207" s="153"/>
      <c r="T207" s="153"/>
      <c r="U207" s="153"/>
      <c r="V207" s="153"/>
      <c r="W207" s="153"/>
      <c r="X207" s="153"/>
    </row>
    <row r="208">
      <c r="A208" s="181"/>
      <c r="B208" s="150" t="str">
        <f>IFERROR(__xludf.DUMMYFUNCTION("IF(ISBLANK($A208), """", FILTER('Stats-only'!$B$2:$W$70, 'Stats-only'!$A$2:$A$70 = $A208)) "),"")</f>
        <v/>
      </c>
      <c r="C208" s="153"/>
      <c r="D208" s="150"/>
      <c r="E208" s="150"/>
      <c r="F208" s="37"/>
      <c r="G208" s="150"/>
      <c r="H208" s="150"/>
      <c r="I208" s="150"/>
      <c r="J208" s="150"/>
      <c r="K208" s="150"/>
      <c r="L208" s="153"/>
      <c r="M208" s="153"/>
      <c r="N208" s="153"/>
      <c r="O208" s="153"/>
      <c r="P208" s="135"/>
      <c r="Q208" s="135"/>
      <c r="R208" s="135"/>
      <c r="S208" s="153"/>
      <c r="T208" s="153"/>
      <c r="U208" s="153"/>
      <c r="V208" s="153"/>
      <c r="W208" s="153"/>
      <c r="X208" s="153"/>
    </row>
    <row r="209">
      <c r="A209" s="181"/>
      <c r="B209" s="150" t="str">
        <f>IFERROR(__xludf.DUMMYFUNCTION("IF(ISBLANK($A209), """", FILTER('Stats-only'!$B$2:$W$70, 'Stats-only'!$A$2:$A$70 = $A209)) "),"")</f>
        <v/>
      </c>
      <c r="C209" s="153"/>
      <c r="D209" s="150"/>
      <c r="E209" s="150"/>
      <c r="F209" s="37"/>
      <c r="G209" s="150"/>
      <c r="H209" s="150"/>
      <c r="I209" s="150"/>
      <c r="J209" s="150"/>
      <c r="K209" s="150"/>
      <c r="L209" s="153"/>
      <c r="M209" s="153"/>
      <c r="N209" s="153"/>
      <c r="O209" s="153"/>
      <c r="P209" s="135"/>
      <c r="Q209" s="135"/>
      <c r="R209" s="135"/>
      <c r="S209" s="153"/>
      <c r="T209" s="153"/>
      <c r="U209" s="153"/>
      <c r="V209" s="153"/>
      <c r="W209" s="153"/>
      <c r="X209" s="153"/>
    </row>
    <row r="210">
      <c r="A210" s="181"/>
      <c r="B210" s="150" t="str">
        <f>IFERROR(__xludf.DUMMYFUNCTION("IF(ISBLANK($A210), """", FILTER('Stats-only'!$B$2:$W$70, 'Stats-only'!$A$2:$A$70 = $A210)) "),"")</f>
        <v/>
      </c>
      <c r="C210" s="153"/>
      <c r="D210" s="150"/>
      <c r="E210" s="150"/>
      <c r="F210" s="37"/>
      <c r="G210" s="150"/>
      <c r="H210" s="150"/>
      <c r="I210" s="150"/>
      <c r="J210" s="150"/>
      <c r="K210" s="150"/>
      <c r="L210" s="153"/>
      <c r="M210" s="153"/>
      <c r="N210" s="153"/>
      <c r="O210" s="153"/>
      <c r="P210" s="135"/>
      <c r="Q210" s="135"/>
      <c r="R210" s="135"/>
      <c r="S210" s="153"/>
      <c r="T210" s="153"/>
      <c r="U210" s="153"/>
      <c r="V210" s="153"/>
      <c r="W210" s="153"/>
      <c r="X210" s="153"/>
    </row>
    <row r="211">
      <c r="A211" s="181"/>
      <c r="B211" s="150" t="str">
        <f>IFERROR(__xludf.DUMMYFUNCTION("IF(ISBLANK($A211), """", FILTER('Stats-only'!$B$2:$W$70, 'Stats-only'!$A$2:$A$70 = $A211)) "),"")</f>
        <v/>
      </c>
      <c r="C211" s="153"/>
      <c r="D211" s="150"/>
      <c r="E211" s="150"/>
      <c r="F211" s="37"/>
      <c r="G211" s="150"/>
      <c r="H211" s="150"/>
      <c r="I211" s="150"/>
      <c r="J211" s="150"/>
      <c r="K211" s="150"/>
      <c r="L211" s="153"/>
      <c r="M211" s="153"/>
      <c r="N211" s="153"/>
      <c r="O211" s="153"/>
      <c r="P211" s="135"/>
      <c r="Q211" s="135"/>
      <c r="R211" s="135"/>
      <c r="S211" s="153"/>
      <c r="T211" s="153"/>
      <c r="U211" s="153"/>
      <c r="V211" s="153"/>
      <c r="W211" s="153"/>
      <c r="X211" s="153"/>
    </row>
    <row r="212">
      <c r="A212" s="181"/>
      <c r="B212" s="150" t="str">
        <f>IFERROR(__xludf.DUMMYFUNCTION("IF(ISBLANK($A212), """", FILTER('Stats-only'!$B$2:$W$70, 'Stats-only'!$A$2:$A$70 = $A212)) "),"")</f>
        <v/>
      </c>
      <c r="C212" s="153"/>
      <c r="D212" s="150"/>
      <c r="E212" s="150"/>
      <c r="F212" s="37"/>
      <c r="G212" s="150"/>
      <c r="H212" s="150"/>
      <c r="I212" s="150"/>
      <c r="J212" s="150"/>
      <c r="K212" s="150"/>
      <c r="L212" s="153"/>
      <c r="M212" s="153"/>
      <c r="N212" s="153"/>
      <c r="O212" s="153"/>
      <c r="P212" s="135"/>
      <c r="Q212" s="135"/>
      <c r="R212" s="135"/>
      <c r="S212" s="153"/>
      <c r="T212" s="153"/>
      <c r="U212" s="153"/>
      <c r="V212" s="153"/>
      <c r="W212" s="153"/>
      <c r="X212" s="153"/>
    </row>
    <row r="213">
      <c r="A213" s="181"/>
      <c r="B213" s="150" t="str">
        <f>IFERROR(__xludf.DUMMYFUNCTION("IF(ISBLANK($A213), """", FILTER('Stats-only'!$B$2:$W$70, 'Stats-only'!$A$2:$A$70 = $A213)) "),"")</f>
        <v/>
      </c>
      <c r="C213" s="153"/>
      <c r="D213" s="150"/>
      <c r="E213" s="150"/>
      <c r="F213" s="37"/>
      <c r="G213" s="150"/>
      <c r="H213" s="150"/>
      <c r="I213" s="150"/>
      <c r="J213" s="150"/>
      <c r="K213" s="150"/>
      <c r="L213" s="153"/>
      <c r="M213" s="153"/>
      <c r="N213" s="153"/>
      <c r="O213" s="153"/>
      <c r="P213" s="135"/>
      <c r="Q213" s="135"/>
      <c r="R213" s="135"/>
      <c r="S213" s="153"/>
      <c r="T213" s="153"/>
      <c r="U213" s="153"/>
      <c r="V213" s="153"/>
      <c r="W213" s="153"/>
      <c r="X213" s="153"/>
    </row>
    <row r="214">
      <c r="A214" s="181"/>
      <c r="B214" s="150" t="str">
        <f>IFERROR(__xludf.DUMMYFUNCTION("IF(ISBLANK($A214), """", FILTER('Stats-only'!$B$2:$W$70, 'Stats-only'!$A$2:$A$70 = $A214)) "),"")</f>
        <v/>
      </c>
      <c r="C214" s="153"/>
      <c r="D214" s="150"/>
      <c r="E214" s="150"/>
      <c r="F214" s="37"/>
      <c r="G214" s="150"/>
      <c r="H214" s="150"/>
      <c r="I214" s="150"/>
      <c r="J214" s="150"/>
      <c r="K214" s="150"/>
      <c r="L214" s="153"/>
      <c r="M214" s="153"/>
      <c r="N214" s="153"/>
      <c r="O214" s="153"/>
      <c r="P214" s="135"/>
      <c r="Q214" s="135"/>
      <c r="R214" s="135"/>
      <c r="S214" s="153"/>
      <c r="T214" s="153"/>
      <c r="U214" s="153"/>
      <c r="V214" s="153"/>
      <c r="W214" s="153"/>
      <c r="X214" s="153"/>
    </row>
    <row r="215">
      <c r="A215" s="181"/>
      <c r="B215" s="150" t="str">
        <f>IFERROR(__xludf.DUMMYFUNCTION("IF(ISBLANK($A215), """", FILTER('Stats-only'!$B$2:$W$70, 'Stats-only'!$A$2:$A$70 = $A215)) "),"")</f>
        <v/>
      </c>
      <c r="C215" s="153"/>
      <c r="D215" s="150"/>
      <c r="E215" s="150"/>
      <c r="F215" s="37"/>
      <c r="G215" s="150"/>
      <c r="H215" s="150"/>
      <c r="I215" s="150"/>
      <c r="J215" s="150"/>
      <c r="K215" s="150"/>
      <c r="L215" s="153"/>
      <c r="M215" s="153"/>
      <c r="N215" s="153"/>
      <c r="O215" s="153"/>
      <c r="P215" s="135"/>
      <c r="Q215" s="135"/>
      <c r="R215" s="135"/>
      <c r="S215" s="153"/>
      <c r="T215" s="153"/>
      <c r="U215" s="153"/>
      <c r="V215" s="153"/>
      <c r="W215" s="153"/>
      <c r="X215" s="153"/>
    </row>
    <row r="216">
      <c r="A216" s="181"/>
      <c r="B216" s="150" t="str">
        <f>IFERROR(__xludf.DUMMYFUNCTION("IF(ISBLANK($A216), """", FILTER('Stats-only'!$B$2:$W$70, 'Stats-only'!$A$2:$A$70 = $A216)) "),"")</f>
        <v/>
      </c>
      <c r="C216" s="153"/>
      <c r="D216" s="150"/>
      <c r="E216" s="150"/>
      <c r="F216" s="37"/>
      <c r="G216" s="150"/>
      <c r="H216" s="150"/>
      <c r="I216" s="150"/>
      <c r="J216" s="150"/>
      <c r="K216" s="150"/>
      <c r="L216" s="153"/>
      <c r="M216" s="153"/>
      <c r="N216" s="153"/>
      <c r="O216" s="153"/>
      <c r="P216" s="135"/>
      <c r="Q216" s="135"/>
      <c r="R216" s="135"/>
      <c r="S216" s="153"/>
      <c r="T216" s="153"/>
      <c r="U216" s="153"/>
      <c r="V216" s="153"/>
      <c r="W216" s="153"/>
      <c r="X216" s="153"/>
    </row>
    <row r="217">
      <c r="A217" s="181"/>
      <c r="B217" s="150" t="str">
        <f>IFERROR(__xludf.DUMMYFUNCTION("IF(ISBLANK($A217), """", FILTER('Stats-only'!$B$2:$W$70, 'Stats-only'!$A$2:$A$70 = $A217)) "),"")</f>
        <v/>
      </c>
      <c r="C217" s="153"/>
      <c r="D217" s="150"/>
      <c r="E217" s="150"/>
      <c r="F217" s="37"/>
      <c r="G217" s="150"/>
      <c r="H217" s="150"/>
      <c r="I217" s="150"/>
      <c r="J217" s="150"/>
      <c r="K217" s="150"/>
      <c r="L217" s="153"/>
      <c r="M217" s="153"/>
      <c r="N217" s="153"/>
      <c r="O217" s="153"/>
      <c r="P217" s="135"/>
      <c r="Q217" s="135"/>
      <c r="R217" s="135"/>
      <c r="S217" s="153"/>
      <c r="T217" s="153"/>
      <c r="U217" s="153"/>
      <c r="V217" s="153"/>
      <c r="W217" s="153"/>
      <c r="X217" s="153"/>
    </row>
    <row r="218">
      <c r="A218" s="181"/>
      <c r="B218" s="150" t="str">
        <f>IFERROR(__xludf.DUMMYFUNCTION("IF(ISBLANK($A218), """", FILTER('Stats-only'!$B$2:$W$70, 'Stats-only'!$A$2:$A$70 = $A218)) "),"")</f>
        <v/>
      </c>
      <c r="C218" s="153"/>
      <c r="D218" s="150"/>
      <c r="E218" s="150"/>
      <c r="F218" s="37"/>
      <c r="G218" s="150"/>
      <c r="H218" s="150"/>
      <c r="I218" s="150"/>
      <c r="J218" s="150"/>
      <c r="K218" s="150"/>
      <c r="L218" s="153"/>
      <c r="M218" s="153"/>
      <c r="N218" s="153"/>
      <c r="O218" s="153"/>
      <c r="P218" s="135"/>
      <c r="Q218" s="135"/>
      <c r="R218" s="135"/>
      <c r="S218" s="153"/>
      <c r="T218" s="153"/>
      <c r="U218" s="153"/>
      <c r="V218" s="153"/>
      <c r="W218" s="153"/>
      <c r="X218" s="153"/>
    </row>
    <row r="219">
      <c r="A219" s="181"/>
      <c r="B219" s="150" t="str">
        <f>IFERROR(__xludf.DUMMYFUNCTION("IF(ISBLANK($A219), """", FILTER('Stats-only'!$B$2:$W$70, 'Stats-only'!$A$2:$A$70 = $A219)) "),"")</f>
        <v/>
      </c>
      <c r="C219" s="153"/>
      <c r="D219" s="150"/>
      <c r="E219" s="150"/>
      <c r="F219" s="37"/>
      <c r="G219" s="150"/>
      <c r="H219" s="150"/>
      <c r="I219" s="150"/>
      <c r="J219" s="150"/>
      <c r="K219" s="150"/>
      <c r="L219" s="153"/>
      <c r="M219" s="153"/>
      <c r="N219" s="153"/>
      <c r="O219" s="153"/>
      <c r="P219" s="135"/>
      <c r="Q219" s="135"/>
      <c r="R219" s="135"/>
      <c r="S219" s="153"/>
      <c r="T219" s="153"/>
      <c r="U219" s="153"/>
      <c r="V219" s="153"/>
      <c r="W219" s="153"/>
      <c r="X219" s="153"/>
    </row>
    <row r="220">
      <c r="A220" s="181"/>
      <c r="B220" s="150" t="str">
        <f>IFERROR(__xludf.DUMMYFUNCTION("IF(ISBLANK($A220), """", FILTER('Stats-only'!$B$2:$W$70, 'Stats-only'!$A$2:$A$70 = $A220)) "),"")</f>
        <v/>
      </c>
      <c r="C220" s="153"/>
      <c r="D220" s="150"/>
      <c r="E220" s="150"/>
      <c r="F220" s="37"/>
      <c r="G220" s="150"/>
      <c r="H220" s="150"/>
      <c r="I220" s="150"/>
      <c r="J220" s="150"/>
      <c r="K220" s="150"/>
      <c r="L220" s="153"/>
      <c r="M220" s="153"/>
      <c r="N220" s="153"/>
      <c r="O220" s="153"/>
      <c r="P220" s="135"/>
      <c r="Q220" s="135"/>
      <c r="R220" s="135"/>
      <c r="S220" s="153"/>
      <c r="T220" s="153"/>
      <c r="U220" s="153"/>
      <c r="V220" s="153"/>
      <c r="W220" s="153"/>
      <c r="X220" s="153"/>
    </row>
    <row r="221">
      <c r="A221" s="181"/>
      <c r="B221" s="150" t="str">
        <f>IFERROR(__xludf.DUMMYFUNCTION("IF(ISBLANK($A221), """", FILTER('Stats-only'!$B$2:$W$70, 'Stats-only'!$A$2:$A$70 = $A221)) "),"")</f>
        <v/>
      </c>
      <c r="C221" s="153"/>
      <c r="D221" s="150"/>
      <c r="E221" s="150"/>
      <c r="F221" s="37"/>
      <c r="G221" s="150"/>
      <c r="H221" s="150"/>
      <c r="I221" s="150"/>
      <c r="J221" s="150"/>
      <c r="K221" s="150"/>
      <c r="L221" s="153"/>
      <c r="M221" s="153"/>
      <c r="N221" s="153"/>
      <c r="O221" s="153"/>
      <c r="P221" s="135"/>
      <c r="Q221" s="135"/>
      <c r="R221" s="135"/>
      <c r="S221" s="153"/>
      <c r="T221" s="153"/>
      <c r="U221" s="153"/>
      <c r="V221" s="153"/>
      <c r="W221" s="153"/>
      <c r="X221" s="153"/>
    </row>
    <row r="222">
      <c r="A222" s="181"/>
      <c r="B222" s="150" t="str">
        <f>IFERROR(__xludf.DUMMYFUNCTION("IF(ISBLANK($A222), """", FILTER('Stats-only'!$B$2:$W$70, 'Stats-only'!$A$2:$A$70 = $A222)) "),"")</f>
        <v/>
      </c>
      <c r="C222" s="153"/>
      <c r="D222" s="150"/>
      <c r="E222" s="150"/>
      <c r="F222" s="37"/>
      <c r="G222" s="150"/>
      <c r="H222" s="150"/>
      <c r="I222" s="150"/>
      <c r="J222" s="150"/>
      <c r="K222" s="150"/>
      <c r="L222" s="153"/>
      <c r="M222" s="153"/>
      <c r="N222" s="153"/>
      <c r="O222" s="153"/>
      <c r="P222" s="135"/>
      <c r="Q222" s="135"/>
      <c r="R222" s="135"/>
      <c r="S222" s="153"/>
      <c r="T222" s="153"/>
      <c r="U222" s="153"/>
      <c r="V222" s="153"/>
      <c r="W222" s="153"/>
      <c r="X222" s="153"/>
    </row>
    <row r="223">
      <c r="A223" s="181"/>
      <c r="B223" s="150" t="str">
        <f>IFERROR(__xludf.DUMMYFUNCTION("IF(ISBLANK($A223), """", FILTER('Stats-only'!$B$2:$W$70, 'Stats-only'!$A$2:$A$70 = $A223)) "),"")</f>
        <v/>
      </c>
      <c r="C223" s="153"/>
      <c r="D223" s="150"/>
      <c r="E223" s="150"/>
      <c r="F223" s="37"/>
      <c r="G223" s="150"/>
      <c r="H223" s="150"/>
      <c r="I223" s="150"/>
      <c r="J223" s="150"/>
      <c r="K223" s="150"/>
      <c r="L223" s="153"/>
      <c r="M223" s="153"/>
      <c r="N223" s="153"/>
      <c r="O223" s="153"/>
      <c r="P223" s="135"/>
      <c r="Q223" s="135"/>
      <c r="R223" s="135"/>
      <c r="S223" s="153"/>
      <c r="T223" s="153"/>
      <c r="U223" s="153"/>
      <c r="V223" s="153"/>
      <c r="W223" s="153"/>
      <c r="X223" s="153"/>
    </row>
    <row r="224">
      <c r="A224" s="181"/>
      <c r="B224" s="150" t="str">
        <f>IFERROR(__xludf.DUMMYFUNCTION("IF(ISBLANK($A224), """", FILTER('Stats-only'!$B$2:$W$70, 'Stats-only'!$A$2:$A$70 = $A224)) "),"")</f>
        <v/>
      </c>
      <c r="C224" s="153"/>
      <c r="D224" s="150"/>
      <c r="E224" s="150"/>
      <c r="F224" s="37"/>
      <c r="G224" s="150"/>
      <c r="H224" s="150"/>
      <c r="I224" s="150"/>
      <c r="J224" s="150"/>
      <c r="K224" s="150"/>
      <c r="L224" s="153"/>
      <c r="M224" s="153"/>
      <c r="N224" s="153"/>
      <c r="O224" s="153"/>
      <c r="P224" s="135"/>
      <c r="Q224" s="135"/>
      <c r="R224" s="135"/>
      <c r="S224" s="153"/>
      <c r="T224" s="153"/>
      <c r="U224" s="153"/>
      <c r="V224" s="153"/>
      <c r="W224" s="153"/>
      <c r="X224" s="153"/>
    </row>
    <row r="225">
      <c r="A225" s="181"/>
      <c r="B225" s="150" t="str">
        <f>IFERROR(__xludf.DUMMYFUNCTION("IF(ISBLANK($A225), """", FILTER('Stats-only'!$B$2:$W$70, 'Stats-only'!$A$2:$A$70 = $A225)) "),"")</f>
        <v/>
      </c>
      <c r="C225" s="153"/>
      <c r="D225" s="150"/>
      <c r="E225" s="150"/>
      <c r="F225" s="37"/>
      <c r="G225" s="150"/>
      <c r="H225" s="150"/>
      <c r="I225" s="150"/>
      <c r="J225" s="150"/>
      <c r="K225" s="150"/>
      <c r="L225" s="153"/>
      <c r="M225" s="153"/>
      <c r="N225" s="153"/>
      <c r="O225" s="153"/>
      <c r="P225" s="135"/>
      <c r="Q225" s="135"/>
      <c r="R225" s="135"/>
      <c r="S225" s="153"/>
      <c r="T225" s="153"/>
      <c r="U225" s="153"/>
      <c r="V225" s="153"/>
      <c r="W225" s="153"/>
      <c r="X225" s="153"/>
    </row>
    <row r="226">
      <c r="A226" s="181"/>
      <c r="B226" s="150" t="str">
        <f>IFERROR(__xludf.DUMMYFUNCTION("IF(ISBLANK($A226), """", FILTER('Stats-only'!$B$2:$W$70, 'Stats-only'!$A$2:$A$70 = $A226)) "),"")</f>
        <v/>
      </c>
      <c r="C226" s="153"/>
      <c r="D226" s="150"/>
      <c r="E226" s="150"/>
      <c r="F226" s="37"/>
      <c r="G226" s="150"/>
      <c r="H226" s="150"/>
      <c r="I226" s="150"/>
      <c r="J226" s="150"/>
      <c r="K226" s="150"/>
      <c r="L226" s="153"/>
      <c r="M226" s="153"/>
      <c r="N226" s="153"/>
      <c r="O226" s="153"/>
      <c r="P226" s="135"/>
      <c r="Q226" s="135"/>
      <c r="R226" s="135"/>
      <c r="S226" s="153"/>
      <c r="T226" s="153"/>
      <c r="U226" s="153"/>
      <c r="V226" s="153"/>
      <c r="W226" s="153"/>
      <c r="X226" s="153"/>
    </row>
    <row r="227">
      <c r="A227" s="181"/>
      <c r="B227" s="150" t="str">
        <f>IFERROR(__xludf.DUMMYFUNCTION("IF(ISBLANK($A227), """", FILTER('Stats-only'!$B$2:$W$70, 'Stats-only'!$A$2:$A$70 = $A227)) "),"")</f>
        <v/>
      </c>
      <c r="C227" s="153"/>
      <c r="D227" s="150"/>
      <c r="E227" s="150"/>
      <c r="F227" s="37"/>
      <c r="G227" s="150"/>
      <c r="H227" s="150"/>
      <c r="I227" s="150"/>
      <c r="J227" s="150"/>
      <c r="K227" s="150"/>
      <c r="L227" s="153"/>
      <c r="M227" s="153"/>
      <c r="N227" s="153"/>
      <c r="O227" s="153"/>
      <c r="P227" s="135"/>
      <c r="Q227" s="135"/>
      <c r="R227" s="135"/>
      <c r="S227" s="153"/>
      <c r="T227" s="153"/>
      <c r="U227" s="153"/>
      <c r="V227" s="153"/>
      <c r="W227" s="153"/>
      <c r="X227" s="153"/>
    </row>
    <row r="228">
      <c r="A228" s="181"/>
      <c r="B228" s="150" t="str">
        <f>IFERROR(__xludf.DUMMYFUNCTION("IF(ISBLANK($A228), """", FILTER('Stats-only'!$B$2:$W$70, 'Stats-only'!$A$2:$A$70 = $A228)) "),"")</f>
        <v/>
      </c>
      <c r="C228" s="153"/>
      <c r="D228" s="150"/>
      <c r="E228" s="150"/>
      <c r="F228" s="37"/>
      <c r="G228" s="150"/>
      <c r="H228" s="150"/>
      <c r="I228" s="150"/>
      <c r="J228" s="150"/>
      <c r="K228" s="150"/>
      <c r="L228" s="153"/>
      <c r="M228" s="153"/>
      <c r="N228" s="153"/>
      <c r="O228" s="153"/>
      <c r="P228" s="135"/>
      <c r="Q228" s="135"/>
      <c r="R228" s="135"/>
      <c r="S228" s="153"/>
      <c r="T228" s="153"/>
      <c r="U228" s="153"/>
      <c r="V228" s="153"/>
      <c r="W228" s="153"/>
      <c r="X228" s="153"/>
    </row>
    <row r="229">
      <c r="A229" s="181"/>
      <c r="B229" s="150" t="str">
        <f>IFERROR(__xludf.DUMMYFUNCTION("IF(ISBLANK($A229), """", FILTER('Stats-only'!$B$2:$W$70, 'Stats-only'!$A$2:$A$70 = $A229)) "),"")</f>
        <v/>
      </c>
      <c r="C229" s="153"/>
      <c r="D229" s="150"/>
      <c r="E229" s="150"/>
      <c r="F229" s="37"/>
      <c r="G229" s="150"/>
      <c r="H229" s="150"/>
      <c r="I229" s="150"/>
      <c r="J229" s="150"/>
      <c r="K229" s="150"/>
      <c r="L229" s="153"/>
      <c r="M229" s="153"/>
      <c r="N229" s="153"/>
      <c r="O229" s="153"/>
      <c r="P229" s="135"/>
      <c r="Q229" s="135"/>
      <c r="R229" s="135"/>
      <c r="S229" s="153"/>
      <c r="T229" s="153"/>
      <c r="U229" s="153"/>
      <c r="V229" s="153"/>
      <c r="W229" s="153"/>
      <c r="X229" s="153"/>
    </row>
    <row r="230">
      <c r="A230" s="181"/>
      <c r="B230" s="150" t="str">
        <f>IFERROR(__xludf.DUMMYFUNCTION("IF(ISBLANK($A230), """", FILTER('Stats-only'!$B$2:$W$70, 'Stats-only'!$A$2:$A$70 = $A230)) "),"")</f>
        <v/>
      </c>
      <c r="C230" s="153"/>
      <c r="D230" s="150"/>
      <c r="E230" s="150"/>
      <c r="F230" s="37"/>
      <c r="G230" s="150"/>
      <c r="H230" s="150"/>
      <c r="I230" s="150"/>
      <c r="J230" s="150"/>
      <c r="K230" s="150"/>
      <c r="L230" s="153"/>
      <c r="M230" s="153"/>
      <c r="N230" s="153"/>
      <c r="O230" s="153"/>
      <c r="P230" s="135"/>
      <c r="Q230" s="135"/>
      <c r="R230" s="135"/>
      <c r="S230" s="153"/>
      <c r="T230" s="153"/>
      <c r="U230" s="153"/>
      <c r="V230" s="153"/>
      <c r="W230" s="153"/>
      <c r="X230" s="153"/>
    </row>
    <row r="231">
      <c r="A231" s="181"/>
      <c r="B231" s="150" t="str">
        <f>IFERROR(__xludf.DUMMYFUNCTION("IF(ISBLANK($A231), """", FILTER('Stats-only'!$B$2:$W$70, 'Stats-only'!$A$2:$A$70 = $A231)) "),"")</f>
        <v/>
      </c>
      <c r="C231" s="153"/>
      <c r="D231" s="150"/>
      <c r="E231" s="150"/>
      <c r="F231" s="37"/>
      <c r="G231" s="150"/>
      <c r="H231" s="150"/>
      <c r="I231" s="150"/>
      <c r="J231" s="150"/>
      <c r="K231" s="150"/>
      <c r="L231" s="153"/>
      <c r="M231" s="153"/>
      <c r="N231" s="153"/>
      <c r="O231" s="153"/>
      <c r="P231" s="135"/>
      <c r="Q231" s="135"/>
      <c r="R231" s="135"/>
      <c r="S231" s="153"/>
      <c r="T231" s="153"/>
      <c r="U231" s="153"/>
      <c r="V231" s="153"/>
      <c r="W231" s="153"/>
      <c r="X231" s="153"/>
    </row>
    <row r="232">
      <c r="A232" s="181"/>
      <c r="B232" s="150" t="str">
        <f>IFERROR(__xludf.DUMMYFUNCTION("IF(ISBLANK($A232), """", FILTER('Stats-only'!$B$2:$W$70, 'Stats-only'!$A$2:$A$70 = $A232)) "),"")</f>
        <v/>
      </c>
      <c r="C232" s="153"/>
      <c r="D232" s="150"/>
      <c r="E232" s="150"/>
      <c r="F232" s="37"/>
      <c r="G232" s="150"/>
      <c r="H232" s="150"/>
      <c r="I232" s="150"/>
      <c r="J232" s="150"/>
      <c r="K232" s="150"/>
      <c r="L232" s="153"/>
      <c r="M232" s="153"/>
      <c r="N232" s="153"/>
      <c r="O232" s="153"/>
      <c r="P232" s="135"/>
      <c r="Q232" s="135"/>
      <c r="R232" s="135"/>
      <c r="S232" s="153"/>
      <c r="T232" s="153"/>
      <c r="U232" s="153"/>
      <c r="V232" s="153"/>
      <c r="W232" s="153"/>
      <c r="X232" s="153"/>
    </row>
    <row r="233">
      <c r="A233" s="181"/>
      <c r="B233" s="150" t="str">
        <f>IFERROR(__xludf.DUMMYFUNCTION("IF(ISBLANK($A233), """", FILTER('Stats-only'!$B$2:$W$70, 'Stats-only'!$A$2:$A$70 = $A233)) "),"")</f>
        <v/>
      </c>
      <c r="C233" s="153"/>
      <c r="D233" s="150"/>
      <c r="E233" s="150"/>
      <c r="F233" s="37"/>
      <c r="G233" s="150"/>
      <c r="H233" s="150"/>
      <c r="I233" s="150"/>
      <c r="J233" s="150"/>
      <c r="K233" s="150"/>
      <c r="L233" s="153"/>
      <c r="M233" s="153"/>
      <c r="N233" s="153"/>
      <c r="O233" s="153"/>
      <c r="P233" s="135"/>
      <c r="Q233" s="135"/>
      <c r="R233" s="135"/>
      <c r="S233" s="153"/>
      <c r="T233" s="153"/>
      <c r="U233" s="153"/>
      <c r="V233" s="153"/>
      <c r="W233" s="153"/>
      <c r="X233" s="153"/>
    </row>
    <row r="234">
      <c r="A234" s="181"/>
      <c r="B234" s="150" t="str">
        <f>IFERROR(__xludf.DUMMYFUNCTION("IF(ISBLANK($A234), """", FILTER('Stats-only'!$B$2:$W$70, 'Stats-only'!$A$2:$A$70 = $A234)) "),"")</f>
        <v/>
      </c>
      <c r="C234" s="153"/>
      <c r="D234" s="150"/>
      <c r="E234" s="150"/>
      <c r="F234" s="37"/>
      <c r="G234" s="150"/>
      <c r="H234" s="150"/>
      <c r="I234" s="150"/>
      <c r="J234" s="150"/>
      <c r="K234" s="150"/>
      <c r="L234" s="153"/>
      <c r="M234" s="153"/>
      <c r="N234" s="153"/>
      <c r="O234" s="153"/>
      <c r="P234" s="135"/>
      <c r="Q234" s="135"/>
      <c r="R234" s="135"/>
      <c r="S234" s="153"/>
      <c r="T234" s="153"/>
      <c r="U234" s="153"/>
      <c r="V234" s="153"/>
      <c r="W234" s="153"/>
      <c r="X234" s="153"/>
    </row>
    <row r="235">
      <c r="A235" s="181"/>
      <c r="B235" s="150" t="str">
        <f>IFERROR(__xludf.DUMMYFUNCTION("IF(ISBLANK($A235), """", FILTER('Stats-only'!$B$2:$W$70, 'Stats-only'!$A$2:$A$70 = $A235)) "),"")</f>
        <v/>
      </c>
      <c r="C235" s="153"/>
      <c r="D235" s="150"/>
      <c r="E235" s="150"/>
      <c r="F235" s="37"/>
      <c r="G235" s="150"/>
      <c r="H235" s="150"/>
      <c r="I235" s="150"/>
      <c r="J235" s="150"/>
      <c r="K235" s="150"/>
      <c r="L235" s="153"/>
      <c r="M235" s="153"/>
      <c r="N235" s="153"/>
      <c r="O235" s="153"/>
      <c r="P235" s="135"/>
      <c r="Q235" s="135"/>
      <c r="R235" s="135"/>
      <c r="S235" s="153"/>
      <c r="T235" s="153"/>
      <c r="U235" s="153"/>
      <c r="V235" s="153"/>
      <c r="W235" s="153"/>
      <c r="X235" s="153"/>
    </row>
    <row r="236">
      <c r="A236" s="181"/>
      <c r="B236" s="150" t="str">
        <f>IFERROR(__xludf.DUMMYFUNCTION("IF(ISBLANK($A236), """", FILTER('Stats-only'!$B$2:$W$70, 'Stats-only'!$A$2:$A$70 = $A236)) "),"")</f>
        <v/>
      </c>
      <c r="C236" s="153"/>
      <c r="D236" s="150"/>
      <c r="E236" s="150"/>
      <c r="F236" s="37"/>
      <c r="G236" s="150"/>
      <c r="H236" s="150"/>
      <c r="I236" s="150"/>
      <c r="J236" s="150"/>
      <c r="K236" s="150"/>
      <c r="L236" s="153"/>
      <c r="M236" s="153"/>
      <c r="N236" s="153"/>
      <c r="O236" s="153"/>
      <c r="P236" s="135"/>
      <c r="Q236" s="135"/>
      <c r="R236" s="135"/>
      <c r="S236" s="153"/>
      <c r="T236" s="153"/>
      <c r="U236" s="153"/>
      <c r="V236" s="153"/>
      <c r="W236" s="153"/>
      <c r="X236" s="153"/>
    </row>
    <row r="237">
      <c r="A237" s="181"/>
      <c r="B237" s="150" t="str">
        <f>IFERROR(__xludf.DUMMYFUNCTION("IF(ISBLANK($A237), """", FILTER('Stats-only'!$B$2:$W$70, 'Stats-only'!$A$2:$A$70 = $A237)) "),"")</f>
        <v/>
      </c>
      <c r="C237" s="153"/>
      <c r="D237" s="150"/>
      <c r="E237" s="150"/>
      <c r="F237" s="37"/>
      <c r="G237" s="150"/>
      <c r="H237" s="150"/>
      <c r="I237" s="150"/>
      <c r="J237" s="150"/>
      <c r="K237" s="150"/>
      <c r="L237" s="153"/>
      <c r="M237" s="153"/>
      <c r="N237" s="153"/>
      <c r="O237" s="153"/>
      <c r="P237" s="135"/>
      <c r="Q237" s="135"/>
      <c r="R237" s="135"/>
      <c r="S237" s="153"/>
      <c r="T237" s="153"/>
      <c r="U237" s="153"/>
      <c r="V237" s="153"/>
      <c r="W237" s="153"/>
      <c r="X237" s="153"/>
    </row>
    <row r="238">
      <c r="A238" s="181"/>
      <c r="B238" s="150" t="str">
        <f>IFERROR(__xludf.DUMMYFUNCTION("IF(ISBLANK($A238), """", FILTER('Stats-only'!$B$2:$W$70, 'Stats-only'!$A$2:$A$70 = $A238)) "),"")</f>
        <v/>
      </c>
      <c r="C238" s="153"/>
      <c r="D238" s="150"/>
      <c r="E238" s="150"/>
      <c r="F238" s="37"/>
      <c r="G238" s="150"/>
      <c r="H238" s="150"/>
      <c r="I238" s="150"/>
      <c r="J238" s="150"/>
      <c r="K238" s="150"/>
      <c r="L238" s="153"/>
      <c r="M238" s="153"/>
      <c r="N238" s="153"/>
      <c r="O238" s="153"/>
      <c r="P238" s="135"/>
      <c r="Q238" s="135"/>
      <c r="R238" s="135"/>
      <c r="S238" s="153"/>
      <c r="T238" s="153"/>
      <c r="U238" s="153"/>
      <c r="V238" s="153"/>
      <c r="W238" s="153"/>
      <c r="X238" s="153"/>
    </row>
    <row r="239">
      <c r="A239" s="181"/>
      <c r="B239" s="150" t="str">
        <f>IFERROR(__xludf.DUMMYFUNCTION("IF(ISBLANK($A239), """", FILTER('Stats-only'!$B$2:$W$70, 'Stats-only'!$A$2:$A$70 = $A239)) "),"")</f>
        <v/>
      </c>
      <c r="C239" s="153"/>
      <c r="D239" s="150"/>
      <c r="E239" s="150"/>
      <c r="F239" s="37"/>
      <c r="G239" s="150"/>
      <c r="H239" s="150"/>
      <c r="I239" s="150"/>
      <c r="J239" s="150"/>
      <c r="K239" s="150"/>
      <c r="L239" s="153"/>
      <c r="M239" s="153"/>
      <c r="N239" s="153"/>
      <c r="O239" s="153"/>
      <c r="P239" s="135"/>
      <c r="Q239" s="135"/>
      <c r="R239" s="135"/>
      <c r="S239" s="153"/>
      <c r="T239" s="153"/>
      <c r="U239" s="153"/>
      <c r="V239" s="153"/>
      <c r="W239" s="153"/>
      <c r="X239" s="153"/>
    </row>
    <row r="240">
      <c r="A240" s="181"/>
      <c r="B240" s="150" t="str">
        <f>IFERROR(__xludf.DUMMYFUNCTION("IF(ISBLANK($A240), """", FILTER('Stats-only'!$B$2:$W$70, 'Stats-only'!$A$2:$A$70 = $A240)) "),"")</f>
        <v/>
      </c>
      <c r="C240" s="153"/>
      <c r="D240" s="150"/>
      <c r="E240" s="150"/>
      <c r="F240" s="37"/>
      <c r="G240" s="150"/>
      <c r="H240" s="150"/>
      <c r="I240" s="150"/>
      <c r="J240" s="150"/>
      <c r="K240" s="150"/>
      <c r="L240" s="153"/>
      <c r="M240" s="153"/>
      <c r="N240" s="153"/>
      <c r="O240" s="153"/>
      <c r="P240" s="135"/>
      <c r="Q240" s="135"/>
      <c r="R240" s="135"/>
      <c r="S240" s="153"/>
      <c r="T240" s="153"/>
      <c r="U240" s="153"/>
      <c r="V240" s="153"/>
      <c r="W240" s="153"/>
      <c r="X240" s="153"/>
    </row>
    <row r="241">
      <c r="A241" s="181"/>
      <c r="B241" s="150" t="str">
        <f>IFERROR(__xludf.DUMMYFUNCTION("IF(ISBLANK($A241), """", FILTER('Stats-only'!$B$2:$W$70, 'Stats-only'!$A$2:$A$70 = $A241)) "),"")</f>
        <v/>
      </c>
      <c r="C241" s="153"/>
      <c r="D241" s="150"/>
      <c r="E241" s="150"/>
      <c r="F241" s="37"/>
      <c r="G241" s="150"/>
      <c r="H241" s="150"/>
      <c r="I241" s="150"/>
      <c r="J241" s="150"/>
      <c r="K241" s="150"/>
      <c r="L241" s="153"/>
      <c r="M241" s="153"/>
      <c r="N241" s="153"/>
      <c r="O241" s="153"/>
      <c r="P241" s="135"/>
      <c r="Q241" s="135"/>
      <c r="R241" s="135"/>
      <c r="S241" s="153"/>
      <c r="T241" s="153"/>
      <c r="U241" s="153"/>
      <c r="V241" s="153"/>
      <c r="W241" s="153"/>
      <c r="X241" s="153"/>
    </row>
    <row r="242">
      <c r="A242" s="181"/>
      <c r="B242" s="150" t="str">
        <f>IFERROR(__xludf.DUMMYFUNCTION("IF(ISBLANK($A242), """", FILTER('Stats-only'!$B$2:$W$70, 'Stats-only'!$A$2:$A$70 = $A242)) "),"")</f>
        <v/>
      </c>
      <c r="C242" s="153"/>
      <c r="D242" s="150"/>
      <c r="E242" s="150"/>
      <c r="F242" s="37"/>
      <c r="G242" s="150"/>
      <c r="H242" s="150"/>
      <c r="I242" s="150"/>
      <c r="J242" s="150"/>
      <c r="K242" s="150"/>
      <c r="L242" s="153"/>
      <c r="M242" s="153"/>
      <c r="N242" s="153"/>
      <c r="O242" s="153"/>
      <c r="P242" s="135"/>
      <c r="Q242" s="135"/>
      <c r="R242" s="135"/>
      <c r="S242" s="153"/>
      <c r="T242" s="153"/>
      <c r="U242" s="153"/>
      <c r="V242" s="153"/>
      <c r="W242" s="153"/>
      <c r="X242" s="153"/>
    </row>
    <row r="243">
      <c r="A243" s="181"/>
      <c r="B243" s="150" t="str">
        <f>IFERROR(__xludf.DUMMYFUNCTION("IF(ISBLANK($A243), """", FILTER('Stats-only'!$B$2:$W$70, 'Stats-only'!$A$2:$A$70 = $A243)) "),"")</f>
        <v/>
      </c>
      <c r="C243" s="153"/>
      <c r="D243" s="150"/>
      <c r="E243" s="150"/>
      <c r="F243" s="37"/>
      <c r="G243" s="150"/>
      <c r="H243" s="150"/>
      <c r="I243" s="150"/>
      <c r="J243" s="150"/>
      <c r="K243" s="150"/>
      <c r="L243" s="153"/>
      <c r="M243" s="153"/>
      <c r="N243" s="153"/>
      <c r="O243" s="153"/>
      <c r="P243" s="135"/>
      <c r="Q243" s="135"/>
      <c r="R243" s="135"/>
      <c r="S243" s="153"/>
      <c r="T243" s="153"/>
      <c r="U243" s="153"/>
      <c r="V243" s="153"/>
      <c r="W243" s="153"/>
      <c r="X243" s="153"/>
    </row>
    <row r="244">
      <c r="A244" s="181"/>
      <c r="B244" s="150" t="str">
        <f>IFERROR(__xludf.DUMMYFUNCTION("IF(ISBLANK($A244), """", FILTER('Stats-only'!$B$2:$W$70, 'Stats-only'!$A$2:$A$70 = $A244)) "),"")</f>
        <v/>
      </c>
      <c r="C244" s="153"/>
      <c r="D244" s="150"/>
      <c r="E244" s="150"/>
      <c r="F244" s="37"/>
      <c r="G244" s="150"/>
      <c r="H244" s="150"/>
      <c r="I244" s="150"/>
      <c r="J244" s="150"/>
      <c r="K244" s="150"/>
      <c r="L244" s="153"/>
      <c r="M244" s="153"/>
      <c r="N244" s="153"/>
      <c r="O244" s="153"/>
      <c r="P244" s="135"/>
      <c r="Q244" s="135"/>
      <c r="R244" s="135"/>
      <c r="S244" s="153"/>
      <c r="T244" s="153"/>
      <c r="U244" s="153"/>
      <c r="V244" s="153"/>
      <c r="W244" s="153"/>
      <c r="X244" s="153"/>
    </row>
    <row r="245">
      <c r="A245" s="181"/>
      <c r="B245" s="150" t="str">
        <f>IFERROR(__xludf.DUMMYFUNCTION("IF(ISBLANK($A245), """", FILTER('Stats-only'!$B$2:$W$70, 'Stats-only'!$A$2:$A$70 = $A245)) "),"")</f>
        <v/>
      </c>
      <c r="C245" s="153"/>
      <c r="D245" s="150"/>
      <c r="E245" s="150"/>
      <c r="F245" s="37"/>
      <c r="G245" s="150"/>
      <c r="H245" s="150"/>
      <c r="I245" s="150"/>
      <c r="J245" s="150"/>
      <c r="K245" s="150"/>
      <c r="L245" s="153"/>
      <c r="M245" s="153"/>
      <c r="N245" s="153"/>
      <c r="O245" s="153"/>
      <c r="P245" s="135"/>
      <c r="Q245" s="135"/>
      <c r="R245" s="135"/>
      <c r="S245" s="153"/>
      <c r="T245" s="153"/>
      <c r="U245" s="153"/>
      <c r="V245" s="153"/>
      <c r="W245" s="153"/>
      <c r="X245" s="153"/>
    </row>
    <row r="246">
      <c r="A246" s="181"/>
      <c r="B246" s="150" t="str">
        <f>IFERROR(__xludf.DUMMYFUNCTION("IF(ISBLANK($A246), """", FILTER('Stats-only'!$B$2:$W$70, 'Stats-only'!$A$2:$A$70 = $A246)) "),"")</f>
        <v/>
      </c>
      <c r="C246" s="153"/>
      <c r="D246" s="150"/>
      <c r="E246" s="150"/>
      <c r="F246" s="37"/>
      <c r="G246" s="150"/>
      <c r="H246" s="150"/>
      <c r="I246" s="150"/>
      <c r="J246" s="150"/>
      <c r="K246" s="150"/>
      <c r="L246" s="153"/>
      <c r="M246" s="153"/>
      <c r="N246" s="153"/>
      <c r="O246" s="153"/>
      <c r="P246" s="135"/>
      <c r="Q246" s="135"/>
      <c r="R246" s="135"/>
      <c r="S246" s="153"/>
      <c r="T246" s="153"/>
      <c r="U246" s="153"/>
      <c r="V246" s="153"/>
      <c r="W246" s="153"/>
      <c r="X246" s="153"/>
    </row>
    <row r="247">
      <c r="A247" s="181"/>
      <c r="B247" s="150" t="str">
        <f>IFERROR(__xludf.DUMMYFUNCTION("IF(ISBLANK($A247), """", FILTER('Stats-only'!$B$2:$W$70, 'Stats-only'!$A$2:$A$70 = $A247)) "),"")</f>
        <v/>
      </c>
      <c r="C247" s="153"/>
      <c r="D247" s="150"/>
      <c r="E247" s="150"/>
      <c r="F247" s="37"/>
      <c r="G247" s="150"/>
      <c r="H247" s="150"/>
      <c r="I247" s="150"/>
      <c r="J247" s="150"/>
      <c r="K247" s="150"/>
      <c r="L247" s="153"/>
      <c r="M247" s="153"/>
      <c r="N247" s="153"/>
      <c r="O247" s="153"/>
      <c r="P247" s="135"/>
      <c r="Q247" s="135"/>
      <c r="R247" s="135"/>
      <c r="S247" s="153"/>
      <c r="T247" s="153"/>
      <c r="U247" s="153"/>
      <c r="V247" s="153"/>
      <c r="W247" s="153"/>
      <c r="X247" s="153"/>
    </row>
    <row r="248">
      <c r="A248" s="181"/>
      <c r="B248" s="150" t="str">
        <f>IFERROR(__xludf.DUMMYFUNCTION("IF(ISBLANK($A248), """", FILTER('Stats-only'!$B$2:$W$70, 'Stats-only'!$A$2:$A$70 = $A248)) "),"")</f>
        <v/>
      </c>
      <c r="C248" s="153"/>
      <c r="D248" s="150"/>
      <c r="E248" s="150"/>
      <c r="F248" s="37"/>
      <c r="G248" s="150"/>
      <c r="H248" s="150"/>
      <c r="I248" s="150"/>
      <c r="J248" s="150"/>
      <c r="K248" s="150"/>
      <c r="L248" s="153"/>
      <c r="M248" s="153"/>
      <c r="N248" s="153"/>
      <c r="O248" s="153"/>
      <c r="P248" s="135"/>
      <c r="Q248" s="135"/>
      <c r="R248" s="135"/>
      <c r="S248" s="153"/>
      <c r="T248" s="153"/>
      <c r="U248" s="153"/>
      <c r="V248" s="153"/>
      <c r="W248" s="153"/>
      <c r="X248" s="153"/>
    </row>
    <row r="249">
      <c r="A249" s="181"/>
      <c r="B249" s="150" t="str">
        <f>IFERROR(__xludf.DUMMYFUNCTION("IF(ISBLANK($A249), """", FILTER('Stats-only'!$B$2:$W$70, 'Stats-only'!$A$2:$A$70 = $A249)) "),"")</f>
        <v/>
      </c>
      <c r="C249" s="153"/>
      <c r="D249" s="150"/>
      <c r="E249" s="150"/>
      <c r="F249" s="37"/>
      <c r="G249" s="150"/>
      <c r="H249" s="150"/>
      <c r="I249" s="150"/>
      <c r="J249" s="150"/>
      <c r="K249" s="150"/>
      <c r="L249" s="153"/>
      <c r="M249" s="153"/>
      <c r="N249" s="153"/>
      <c r="O249" s="153"/>
      <c r="P249" s="135"/>
      <c r="Q249" s="135"/>
      <c r="R249" s="135"/>
      <c r="S249" s="153"/>
      <c r="T249" s="153"/>
      <c r="U249" s="153"/>
      <c r="V249" s="153"/>
      <c r="W249" s="153"/>
      <c r="X249" s="153"/>
    </row>
    <row r="250">
      <c r="A250" s="181"/>
      <c r="B250" s="150" t="str">
        <f>IFERROR(__xludf.DUMMYFUNCTION("IF(ISBLANK($A250), """", FILTER('Stats-only'!$B$2:$W$70, 'Stats-only'!$A$2:$A$70 = $A250)) "),"")</f>
        <v/>
      </c>
      <c r="C250" s="153"/>
      <c r="D250" s="150"/>
      <c r="E250" s="150"/>
      <c r="F250" s="37"/>
      <c r="G250" s="150"/>
      <c r="H250" s="150"/>
      <c r="I250" s="150"/>
      <c r="J250" s="150"/>
      <c r="K250" s="150"/>
      <c r="L250" s="153"/>
      <c r="M250" s="153"/>
      <c r="N250" s="153"/>
      <c r="O250" s="153"/>
      <c r="P250" s="135"/>
      <c r="Q250" s="135"/>
      <c r="R250" s="135"/>
      <c r="S250" s="153"/>
      <c r="T250" s="153"/>
      <c r="U250" s="153"/>
      <c r="V250" s="153"/>
      <c r="W250" s="153"/>
      <c r="X250" s="153"/>
    </row>
    <row r="251">
      <c r="A251" s="181"/>
      <c r="B251" s="150" t="str">
        <f>IFERROR(__xludf.DUMMYFUNCTION("IF(ISBLANK($A251), """", FILTER('Stats-only'!$B$2:$W$70, 'Stats-only'!$A$2:$A$70 = $A251)) "),"")</f>
        <v/>
      </c>
      <c r="C251" s="153"/>
      <c r="D251" s="150"/>
      <c r="E251" s="150"/>
      <c r="F251" s="37"/>
      <c r="G251" s="150"/>
      <c r="H251" s="150"/>
      <c r="I251" s="150"/>
      <c r="J251" s="150"/>
      <c r="K251" s="150"/>
      <c r="L251" s="153"/>
      <c r="M251" s="153"/>
      <c r="N251" s="153"/>
      <c r="O251" s="153"/>
      <c r="P251" s="135"/>
      <c r="Q251" s="135"/>
      <c r="R251" s="135"/>
      <c r="S251" s="153"/>
      <c r="T251" s="153"/>
      <c r="U251" s="153"/>
      <c r="V251" s="153"/>
      <c r="W251" s="153"/>
      <c r="X251" s="153"/>
    </row>
    <row r="252">
      <c r="A252" s="181"/>
      <c r="B252" s="150" t="str">
        <f>IFERROR(__xludf.DUMMYFUNCTION("IF(ISBLANK($A252), """", FILTER('Stats-only'!$B$2:$W$70, 'Stats-only'!$A$2:$A$70 = $A252)) "),"")</f>
        <v/>
      </c>
      <c r="C252" s="153"/>
      <c r="D252" s="150"/>
      <c r="E252" s="150"/>
      <c r="F252" s="37"/>
      <c r="G252" s="150"/>
      <c r="H252" s="150"/>
      <c r="I252" s="150"/>
      <c r="J252" s="150"/>
      <c r="K252" s="150"/>
      <c r="L252" s="153"/>
      <c r="M252" s="153"/>
      <c r="N252" s="153"/>
      <c r="O252" s="153"/>
      <c r="P252" s="135"/>
      <c r="Q252" s="135"/>
      <c r="R252" s="135"/>
      <c r="S252" s="153"/>
      <c r="T252" s="153"/>
      <c r="U252" s="153"/>
      <c r="V252" s="153"/>
      <c r="W252" s="153"/>
      <c r="X252" s="153"/>
    </row>
    <row r="253">
      <c r="A253" s="181"/>
      <c r="B253" s="150" t="str">
        <f>IFERROR(__xludf.DUMMYFUNCTION("IF(ISBLANK($A253), """", FILTER('Stats-only'!$B$2:$W$70, 'Stats-only'!$A$2:$A$70 = $A253)) "),"")</f>
        <v/>
      </c>
      <c r="C253" s="153"/>
      <c r="D253" s="150"/>
      <c r="E253" s="150"/>
      <c r="F253" s="37"/>
      <c r="G253" s="150"/>
      <c r="H253" s="150"/>
      <c r="I253" s="150"/>
      <c r="J253" s="150"/>
      <c r="K253" s="150"/>
      <c r="L253" s="153"/>
      <c r="M253" s="153"/>
      <c r="N253" s="153"/>
      <c r="O253" s="153"/>
      <c r="P253" s="135"/>
      <c r="Q253" s="135"/>
      <c r="R253" s="135"/>
      <c r="S253" s="153"/>
      <c r="T253" s="153"/>
      <c r="U253" s="153"/>
      <c r="V253" s="153"/>
      <c r="W253" s="153"/>
      <c r="X253" s="153"/>
    </row>
    <row r="254">
      <c r="A254" s="181"/>
      <c r="B254" s="150" t="str">
        <f>IFERROR(__xludf.DUMMYFUNCTION("IF(ISBLANK($A254), """", FILTER('Stats-only'!$B$2:$W$70, 'Stats-only'!$A$2:$A$70 = $A254)) "),"")</f>
        <v/>
      </c>
      <c r="C254" s="153"/>
      <c r="D254" s="150"/>
      <c r="E254" s="150"/>
      <c r="F254" s="37"/>
      <c r="G254" s="150"/>
      <c r="H254" s="150"/>
      <c r="I254" s="150"/>
      <c r="J254" s="150"/>
      <c r="K254" s="150"/>
      <c r="L254" s="153"/>
      <c r="M254" s="153"/>
      <c r="N254" s="153"/>
      <c r="O254" s="153"/>
      <c r="P254" s="135"/>
      <c r="Q254" s="135"/>
      <c r="R254" s="135"/>
      <c r="S254" s="153"/>
      <c r="T254" s="153"/>
      <c r="U254" s="153"/>
      <c r="V254" s="153"/>
      <c r="W254" s="153"/>
      <c r="X254" s="153"/>
    </row>
    <row r="255">
      <c r="A255" s="181"/>
      <c r="B255" s="150" t="str">
        <f>IFERROR(__xludf.DUMMYFUNCTION("IF(ISBLANK($A255), """", FILTER('Stats-only'!$B$2:$W$70, 'Stats-only'!$A$2:$A$70 = $A255)) "),"")</f>
        <v/>
      </c>
      <c r="C255" s="153"/>
      <c r="D255" s="150"/>
      <c r="E255" s="150"/>
      <c r="F255" s="37"/>
      <c r="G255" s="150"/>
      <c r="H255" s="150"/>
      <c r="I255" s="150"/>
      <c r="J255" s="150"/>
      <c r="K255" s="150"/>
      <c r="L255" s="153"/>
      <c r="M255" s="153"/>
      <c r="N255" s="153"/>
      <c r="O255" s="153"/>
      <c r="P255" s="135"/>
      <c r="Q255" s="135"/>
      <c r="R255" s="135"/>
      <c r="S255" s="153"/>
      <c r="T255" s="153"/>
      <c r="U255" s="153"/>
      <c r="V255" s="153"/>
      <c r="W255" s="153"/>
      <c r="X255" s="153"/>
    </row>
  </sheetData>
  <conditionalFormatting sqref="D2:E2 D4:E255">
    <cfRule type="cellIs" dxfId="12" priority="1" operator="greaterThanOrEqual">
      <formula>2</formula>
    </cfRule>
  </conditionalFormatting>
  <conditionalFormatting sqref="D2:E2 D4:E255">
    <cfRule type="cellIs" dxfId="13" priority="2" operator="greaterThanOrEqual">
      <formula>0</formula>
    </cfRule>
  </conditionalFormatting>
  <conditionalFormatting sqref="D2:E2 D4:E255">
    <cfRule type="cellIs" dxfId="14" priority="3" operator="lessThanOrEqual">
      <formula>-1</formula>
    </cfRule>
  </conditionalFormatting>
  <conditionalFormatting sqref="G2:K255 N2:O255">
    <cfRule type="colorScale" priority="4">
      <colorScale>
        <cfvo type="min"/>
        <cfvo type="formula" val="1"/>
        <cfvo type="max"/>
        <color rgb="FF660000"/>
        <color rgb="FF0C343D"/>
        <color rgb="FF274E13"/>
      </colorScale>
    </cfRule>
  </conditionalFormatting>
  <conditionalFormatting sqref="L1:L255">
    <cfRule type="beginsWith" dxfId="15" priority="5" operator="beginsWith" text="*">
      <formula>LEFT((L1),LEN("*"))=("*")</formula>
    </cfRule>
  </conditionalFormatting>
  <dataValidations>
    <dataValidation type="list" allowBlank="1" showErrorMessage="1" sqref="A4:A255">
      <formula1>'Stats-only'!$A$2:$A255</formula1>
    </dataValidation>
  </dataValidations>
  <hyperlinks>
    <hyperlink r:id="rId1" ref="A1"/>
  </hyperlinks>
  <drawing r:id="rId2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69138"/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1" max="1" width="7.5"/>
    <col customWidth="1" min="2" max="2" width="13.0"/>
    <col customWidth="1" min="3" max="3" width="38.13"/>
    <col customWidth="1" min="4" max="5" width="11.88"/>
    <col customWidth="1" min="6" max="6" width="4.38"/>
    <col customWidth="1" min="7" max="7" width="0.75"/>
    <col customWidth="1" min="8" max="8" width="4.25"/>
    <col customWidth="1" min="9" max="9" width="24.88"/>
    <col customWidth="1" min="10" max="11" width="3.63"/>
    <col customWidth="1" min="12" max="12" width="0.75"/>
    <col customWidth="1" min="13" max="17" width="9.38"/>
    <col customWidth="1" min="18" max="19" width="13.13"/>
    <col customWidth="1" min="20" max="21" width="10.13"/>
    <col customWidth="1" min="25" max="26" width="1.75"/>
  </cols>
  <sheetData>
    <row r="1">
      <c r="A1" s="182"/>
      <c r="B1" s="183"/>
      <c r="C1" s="184" t="s">
        <v>318</v>
      </c>
      <c r="D1" s="167" t="s">
        <v>319</v>
      </c>
      <c r="E1" s="167" t="s">
        <v>320</v>
      </c>
      <c r="F1" s="167" t="s">
        <v>321</v>
      </c>
      <c r="G1" s="175"/>
      <c r="H1" s="167"/>
      <c r="I1" s="185" t="s">
        <v>322</v>
      </c>
      <c r="J1" s="162" t="s">
        <v>243</v>
      </c>
      <c r="K1" s="162" t="s">
        <v>244</v>
      </c>
      <c r="L1" s="175"/>
      <c r="M1" s="165" t="s">
        <v>14</v>
      </c>
      <c r="N1" s="165" t="s">
        <v>15</v>
      </c>
      <c r="O1" s="165" t="s">
        <v>16</v>
      </c>
      <c r="P1" s="165" t="s">
        <v>17</v>
      </c>
      <c r="Q1" s="165" t="s">
        <v>18</v>
      </c>
      <c r="R1" s="166" t="s">
        <v>10</v>
      </c>
      <c r="S1" s="166" t="s">
        <v>245</v>
      </c>
      <c r="T1" s="167" t="s">
        <v>246</v>
      </c>
      <c r="U1" s="167" t="s">
        <v>247</v>
      </c>
      <c r="V1" s="168" t="s">
        <v>19</v>
      </c>
      <c r="W1" s="167" t="s">
        <v>20</v>
      </c>
      <c r="X1" s="167" t="s">
        <v>21</v>
      </c>
      <c r="Y1" s="186"/>
      <c r="Z1" s="169"/>
    </row>
    <row r="2">
      <c r="A2" s="187"/>
      <c r="B2" s="188"/>
      <c r="C2" s="189" t="s">
        <v>323</v>
      </c>
      <c r="D2" s="190">
        <f>COUNTIF($C6:C256,"Orbital*")</f>
        <v>1</v>
      </c>
      <c r="E2" s="191">
        <f>COUNTIF($C6:C256,"Surface*")</f>
        <v>0</v>
      </c>
      <c r="F2" s="192">
        <f t="shared" ref="F2:F3" si="5">IF($F$5=TRUE,SUM(D2:E2)+1,SUM(D2:E2))</f>
        <v>1</v>
      </c>
      <c r="G2" s="179"/>
      <c r="H2" s="191"/>
      <c r="I2" s="193"/>
      <c r="J2" s="191">
        <f t="shared" ref="J2:K2" si="1">SUM(J5:J256)</f>
        <v>1</v>
      </c>
      <c r="K2" s="191">
        <f t="shared" si="1"/>
        <v>1</v>
      </c>
      <c r="L2" s="179"/>
      <c r="M2" s="191">
        <f t="shared" ref="M2:Q2" si="2">SUM(M5:M256)</f>
        <v>0</v>
      </c>
      <c r="N2" s="191">
        <f t="shared" si="2"/>
        <v>1</v>
      </c>
      <c r="O2" s="191">
        <f t="shared" si="2"/>
        <v>2</v>
      </c>
      <c r="P2" s="191">
        <f t="shared" si="2"/>
        <v>3</v>
      </c>
      <c r="Q2" s="191">
        <f t="shared" si="2"/>
        <v>2</v>
      </c>
      <c r="R2" s="194"/>
      <c r="S2" s="195" t="str">
        <f t="array" ref="S2">INDEX(S5:S256,MATCH(MAX(COUNTIF(S5:S256,S5:S256)),COUNTIF(S5:S256,S5:S256),0))&amp;" ?"</f>
        <v> ?</v>
      </c>
      <c r="T2" s="191">
        <f t="shared" ref="T2:U2" si="3">SUM(T5:T256)</f>
        <v>2</v>
      </c>
      <c r="U2" s="191">
        <f t="shared" si="3"/>
        <v>0</v>
      </c>
      <c r="V2" s="196">
        <f t="shared" ref="V2:X2" si="4">SUMIF($F5:F256, FALSE, V5:V256)</f>
        <v>72711</v>
      </c>
      <c r="W2" s="196">
        <f t="shared" si="4"/>
        <v>94</v>
      </c>
      <c r="X2" s="196">
        <f t="shared" si="4"/>
        <v>183</v>
      </c>
      <c r="Y2" s="197"/>
      <c r="Z2" s="198"/>
    </row>
    <row r="3">
      <c r="A3" s="199"/>
      <c r="B3" s="200"/>
      <c r="C3" s="201" t="s">
        <v>324</v>
      </c>
      <c r="D3" s="202">
        <f>COUNTIFS($F6:$F256, TRUE, $C6:C256,"Orbital*")</f>
        <v>0</v>
      </c>
      <c r="E3" s="203">
        <f>COUNTIFS($F6:$F256, TRUE, $C6:C256,"Surface*")</f>
        <v>0</v>
      </c>
      <c r="F3" s="204">
        <f t="shared" si="5"/>
        <v>0</v>
      </c>
      <c r="G3" s="205"/>
      <c r="H3" s="203"/>
      <c r="I3" s="206"/>
      <c r="J3" s="207">
        <f t="shared" ref="J3:K3" si="6">SUMIF($F5:$F256, TRUE, J5:J256)</f>
        <v>0</v>
      </c>
      <c r="K3" s="207">
        <f t="shared" si="6"/>
        <v>0</v>
      </c>
      <c r="L3" s="205"/>
      <c r="M3" s="207">
        <f t="shared" ref="M3:Q3" si="7">SUMIF($F5:$F256, TRUE, M5:M256)</f>
        <v>0</v>
      </c>
      <c r="N3" s="207">
        <f t="shared" si="7"/>
        <v>0</v>
      </c>
      <c r="O3" s="207">
        <f t="shared" si="7"/>
        <v>0</v>
      </c>
      <c r="P3" s="207">
        <f t="shared" si="7"/>
        <v>0</v>
      </c>
      <c r="Q3" s="207">
        <f t="shared" si="7"/>
        <v>0</v>
      </c>
      <c r="R3" s="208"/>
      <c r="S3" s="209" t="str">
        <f t="array" ref="S3">INDEX(S5:S256,MATCH(MAX(COUNTIFS($F5:$F256,TRUE,S5:S256,S5:S256)),COUNTIFS($F5:$F256,TRUE,S5:S256,S5:S256),0))&amp;" ?"</f>
        <v> ?</v>
      </c>
      <c r="T3" s="207">
        <f t="shared" ref="T3:U3" si="8">SUMIF($F5:$F256, TRUE, T5:T256)</f>
        <v>0</v>
      </c>
      <c r="U3" s="207">
        <f t="shared" si="8"/>
        <v>0</v>
      </c>
      <c r="V3" s="210">
        <f t="shared" ref="V3:X3" si="9">SUMIF($F5:F256, TRUE, V5:V256)</f>
        <v>0</v>
      </c>
      <c r="W3" s="210">
        <f t="shared" si="9"/>
        <v>0</v>
      </c>
      <c r="X3" s="210">
        <f t="shared" si="9"/>
        <v>0</v>
      </c>
      <c r="Y3" s="203"/>
      <c r="Z3" s="211"/>
    </row>
    <row r="4">
      <c r="A4" s="212" t="s">
        <v>325</v>
      </c>
      <c r="B4" s="213" t="s">
        <v>326</v>
      </c>
      <c r="C4" s="214" t="s">
        <v>316</v>
      </c>
      <c r="D4" s="215" t="s">
        <v>76</v>
      </c>
      <c r="E4" s="216"/>
      <c r="F4" s="217" t="s">
        <v>327</v>
      </c>
      <c r="G4" s="218"/>
      <c r="H4" s="217" t="s">
        <v>241</v>
      </c>
      <c r="I4" s="219" t="s">
        <v>242</v>
      </c>
      <c r="J4" s="220" t="s">
        <v>243</v>
      </c>
      <c r="K4" s="220" t="s">
        <v>244</v>
      </c>
      <c r="L4" s="218"/>
      <c r="M4" s="221" t="s">
        <v>14</v>
      </c>
      <c r="N4" s="221" t="s">
        <v>15</v>
      </c>
      <c r="O4" s="221" t="s">
        <v>16</v>
      </c>
      <c r="P4" s="221" t="s">
        <v>17</v>
      </c>
      <c r="Q4" s="221" t="s">
        <v>18</v>
      </c>
      <c r="R4" s="222" t="s">
        <v>10</v>
      </c>
      <c r="S4" s="222" t="s">
        <v>245</v>
      </c>
      <c r="T4" s="217" t="s">
        <v>246</v>
      </c>
      <c r="U4" s="217" t="s">
        <v>247</v>
      </c>
      <c r="V4" s="223" t="s">
        <v>19</v>
      </c>
      <c r="W4" s="217" t="s">
        <v>20</v>
      </c>
      <c r="X4" s="217" t="s">
        <v>21</v>
      </c>
      <c r="Y4" s="224"/>
      <c r="Z4" s="225"/>
    </row>
    <row r="5">
      <c r="A5" s="226" t="s">
        <v>328</v>
      </c>
      <c r="B5" s="227" t="s">
        <v>329</v>
      </c>
      <c r="C5" s="228" t="s">
        <v>248</v>
      </c>
      <c r="D5" s="229"/>
      <c r="F5" s="230" t="b">
        <v>0</v>
      </c>
      <c r="G5" s="179"/>
      <c r="H5" s="203" t="str">
        <f>IFERROR(__xludf.DUMMYFUNCTION("IF(ISBLANK($C5), """", FILTER('Stats-only'!$B$2:$B$70, 'Stats-only'!$A$2:$A$70 = $C5)) "),"L")</f>
        <v>L</v>
      </c>
      <c r="I5" s="231" t="s">
        <v>330</v>
      </c>
      <c r="J5" s="207" t="str">
        <f>IFERROR(__xludf.DUMMYFUNCTION("IF(ISBLANK($C5),"""",IF((FILTER('Stats-only'!$D$2:$D$70,'Stats-only'!$A$2:$A$70=$C5))=1,1,""""))"),"")</f>
        <v/>
      </c>
      <c r="K5" s="203">
        <f>IFERROR(__xludf.DUMMYFUNCTION("IF(ISBLANK($C5),"""",IF((FILTER('Stats-only'!$E$2:$E$70,'Stats-only'!$A$2:$A$70=$C5))=1,1,""""))"),1.0)</f>
        <v>1</v>
      </c>
      <c r="L5" s="179"/>
      <c r="M5" s="203">
        <f>IFERROR(__xludf.DUMMYFUNCTION("IF(ISBLANK($C5), """", FILTER('Stats-only'!$G$2:$R$70, 'Stats-only'!$A$2:$A$70 = $C5)) "),-2.0)</f>
        <v>-2</v>
      </c>
      <c r="N5" s="203">
        <f>IFERROR(__xludf.DUMMYFUNCTION("""COMPUTED_VALUE"""),1.0)</f>
        <v>1</v>
      </c>
      <c r="O5" s="203">
        <f>IFERROR(__xludf.DUMMYFUNCTION("""COMPUTED_VALUE"""),2.0)</f>
        <v>2</v>
      </c>
      <c r="P5" s="203">
        <f>IFERROR(__xludf.DUMMYFUNCTION("""COMPUTED_VALUE"""),3.0)</f>
        <v>3</v>
      </c>
      <c r="Q5" s="203">
        <f>IFERROR(__xludf.DUMMYFUNCTION("""COMPUTED_VALUE"""),2.0)</f>
        <v>2</v>
      </c>
      <c r="R5" s="232" t="str">
        <f>IFERROR(__xludf.DUMMYFUNCTION("""COMPUTED_VALUE"""),"Colony")</f>
        <v>Colony</v>
      </c>
      <c r="S5" s="232"/>
      <c r="T5" s="203">
        <f>IFERROR(__xludf.DUMMYFUNCTION("""COMPUTED_VALUE"""),1.0)</f>
        <v>1</v>
      </c>
      <c r="U5" s="203">
        <f>IFERROR(__xludf.DUMMYFUNCTION("""COMPUTED_VALUE"""),0.0)</f>
        <v>0</v>
      </c>
      <c r="V5" s="233">
        <f>IFERROR(__xludf.DUMMYFUNCTION("""COMPUTED_VALUE"""),53723.0)</f>
        <v>53723</v>
      </c>
      <c r="W5" s="234">
        <f>IFERROR(__xludf.DUMMYFUNCTION("""COMPUTED_VALUE"""),69.0)</f>
        <v>69</v>
      </c>
      <c r="X5" s="234">
        <f>IFERROR(__xludf.DUMMYFUNCTION("""COMPUTED_VALUE"""),135.0)</f>
        <v>135</v>
      </c>
      <c r="Y5" s="203"/>
      <c r="Z5" s="211"/>
    </row>
    <row r="6">
      <c r="A6" s="235" t="s">
        <v>331</v>
      </c>
      <c r="B6" s="236" t="s">
        <v>332</v>
      </c>
      <c r="C6" s="228" t="s">
        <v>257</v>
      </c>
      <c r="D6" s="237"/>
      <c r="F6" s="238" t="b">
        <v>0</v>
      </c>
      <c r="G6" s="179"/>
      <c r="H6" s="197" t="str">
        <f>IFERROR(__xludf.DUMMYFUNCTION("IF(ISBLANK($C6), """", FILTER('Stats-only'!$B$2:$E$70, 'Stats-only'!$A$2:$A$70 = $C6)) "),"M")</f>
        <v>M</v>
      </c>
      <c r="I6" s="188"/>
      <c r="J6" s="239">
        <f>IFERROR(__xludf.DUMMYFUNCTION("""COMPUTED_VALUE"""),1.0)</f>
        <v>1</v>
      </c>
      <c r="K6" s="197"/>
      <c r="L6" s="179"/>
      <c r="M6" s="197">
        <f>IFERROR(__xludf.DUMMYFUNCTION("IF(ISBLANK($C6), """", FILTER('Stats-only'!$G$2:$R$70, 'Stats-only'!$A$2:$A$70 = $C6)) "),2.0)</f>
        <v>2</v>
      </c>
      <c r="N6" s="197"/>
      <c r="O6" s="197"/>
      <c r="P6" s="197"/>
      <c r="Q6" s="197"/>
      <c r="R6" s="240" t="str">
        <f>IFERROR(__xludf.DUMMYFUNCTION("""COMPUTED_VALUE"""),"Military")</f>
        <v>Military</v>
      </c>
      <c r="S6" s="240"/>
      <c r="T6" s="197">
        <f>IFERROR(__xludf.DUMMYFUNCTION("""COMPUTED_VALUE"""),1.0)</f>
        <v>1</v>
      </c>
      <c r="U6" s="197">
        <f>IFERROR(__xludf.DUMMYFUNCTION("""COMPUTED_VALUE"""),0.0)</f>
        <v>0</v>
      </c>
      <c r="V6" s="241">
        <f>IFERROR(__xludf.DUMMYFUNCTION("""COMPUTED_VALUE"""),18988.0)</f>
        <v>18988</v>
      </c>
      <c r="W6" s="242">
        <f>IFERROR(__xludf.DUMMYFUNCTION("""COMPUTED_VALUE"""),25.0)</f>
        <v>25</v>
      </c>
      <c r="X6" s="242">
        <f>IFERROR(__xludf.DUMMYFUNCTION("""COMPUTED_VALUE"""),48.0)</f>
        <v>48</v>
      </c>
      <c r="Y6" s="197"/>
      <c r="Z6" s="198"/>
    </row>
    <row r="7">
      <c r="A7" s="226" t="s">
        <v>333</v>
      </c>
      <c r="B7" s="227" t="s">
        <v>334</v>
      </c>
      <c r="C7" s="228"/>
      <c r="D7" s="209"/>
      <c r="F7" s="230" t="b">
        <v>0</v>
      </c>
      <c r="G7" s="179"/>
      <c r="H7" s="203" t="str">
        <f>IFERROR(__xludf.DUMMYFUNCTION("IF(ISBLANK($C7), """", FILTER('Stats-only'!$B$2:$E$70, 'Stats-only'!$A$2:$A$70 = $C7)) "),"")</f>
        <v/>
      </c>
      <c r="I7" s="200"/>
      <c r="J7" s="207"/>
      <c r="K7" s="203"/>
      <c r="L7" s="179"/>
      <c r="M7" s="203" t="str">
        <f>IFERROR(__xludf.DUMMYFUNCTION("IF(ISBLANK($C7), """", FILTER('Stats-only'!$G$2:$R$70, 'Stats-only'!$A$2:$A$70 = $C7)) "),"")</f>
        <v/>
      </c>
      <c r="N7" s="203"/>
      <c r="O7" s="203"/>
      <c r="P7" s="203"/>
      <c r="Q7" s="203"/>
      <c r="R7" s="232"/>
      <c r="S7" s="232"/>
      <c r="T7" s="203"/>
      <c r="U7" s="203"/>
      <c r="V7" s="234"/>
      <c r="W7" s="234"/>
      <c r="X7" s="234"/>
      <c r="Y7" s="203"/>
      <c r="Z7" s="211"/>
    </row>
    <row r="8">
      <c r="A8" s="243"/>
      <c r="B8" s="240"/>
      <c r="C8" s="228"/>
      <c r="D8" s="244"/>
      <c r="F8" s="238" t="b">
        <v>0</v>
      </c>
      <c r="G8" s="179"/>
      <c r="H8" s="197" t="str">
        <f>IFERROR(__xludf.DUMMYFUNCTION("IF(ISBLANK($C8), """", FILTER('Stats-only'!$B$2:$E$70, 'Stats-only'!$A$2:$A$70 = $C8)) "),"")</f>
        <v/>
      </c>
      <c r="I8" s="188"/>
      <c r="J8" s="239"/>
      <c r="K8" s="197"/>
      <c r="L8" s="179"/>
      <c r="M8" s="197" t="str">
        <f>IFERROR(__xludf.DUMMYFUNCTION("IF(ISBLANK($C8), """", FILTER('Stats-only'!$G$2:$R$70, 'Stats-only'!$A$2:$A$70 = $C8)) "),"")</f>
        <v/>
      </c>
      <c r="N8" s="197"/>
      <c r="O8" s="197"/>
      <c r="P8" s="197"/>
      <c r="Q8" s="197"/>
      <c r="R8" s="240"/>
      <c r="S8" s="240"/>
      <c r="T8" s="197"/>
      <c r="U8" s="197"/>
      <c r="V8" s="242"/>
      <c r="W8" s="242"/>
      <c r="X8" s="242"/>
      <c r="Y8" s="197"/>
      <c r="Z8" s="198"/>
    </row>
    <row r="9">
      <c r="A9" s="226" t="s">
        <v>333</v>
      </c>
      <c r="B9" s="227" t="s">
        <v>335</v>
      </c>
      <c r="C9" s="228"/>
      <c r="D9" s="209"/>
      <c r="F9" s="230" t="b">
        <v>0</v>
      </c>
      <c r="G9" s="179"/>
      <c r="H9" s="203" t="str">
        <f>IFERROR(__xludf.DUMMYFUNCTION("IF(ISBLANK($C9), """", FILTER('Stats-only'!$B$2:$E$70, 'Stats-only'!$A$2:$A$70 = $C9)) "),"")</f>
        <v/>
      </c>
      <c r="I9" s="200"/>
      <c r="J9" s="207"/>
      <c r="K9" s="203"/>
      <c r="L9" s="179"/>
      <c r="M9" s="203" t="str">
        <f>IFERROR(__xludf.DUMMYFUNCTION("IF(ISBLANK($C9), """", FILTER('Stats-only'!$G$2:$R$70, 'Stats-only'!$A$2:$A$70 = $C9)) "),"")</f>
        <v/>
      </c>
      <c r="N9" s="203"/>
      <c r="O9" s="203"/>
      <c r="P9" s="203"/>
      <c r="Q9" s="203"/>
      <c r="R9" s="232"/>
      <c r="S9" s="232"/>
      <c r="T9" s="203"/>
      <c r="U9" s="203"/>
      <c r="V9" s="234"/>
      <c r="W9" s="234"/>
      <c r="X9" s="234"/>
      <c r="Y9" s="203"/>
      <c r="Z9" s="211"/>
    </row>
    <row r="10">
      <c r="A10" s="243"/>
      <c r="B10" s="240"/>
      <c r="C10" s="228"/>
      <c r="D10" s="237"/>
      <c r="F10" s="238" t="b">
        <v>0</v>
      </c>
      <c r="G10" s="179"/>
      <c r="H10" s="197" t="str">
        <f>IFERROR(__xludf.DUMMYFUNCTION("IF(ISBLANK($C10), """", FILTER('Stats-only'!$B$2:$E$70, 'Stats-only'!$A$2:$A$70 = $C10)) "),"")</f>
        <v/>
      </c>
      <c r="I10" s="188"/>
      <c r="J10" s="239"/>
      <c r="K10" s="197"/>
      <c r="L10" s="179"/>
      <c r="M10" s="197" t="str">
        <f>IFERROR(__xludf.DUMMYFUNCTION("IF(ISBLANK($C10), """", FILTER('Stats-only'!$G$2:$R$70, 'Stats-only'!$A$2:$A$70 = $C10)) "),"")</f>
        <v/>
      </c>
      <c r="N10" s="197"/>
      <c r="O10" s="197"/>
      <c r="P10" s="197"/>
      <c r="Q10" s="197"/>
      <c r="R10" s="240"/>
      <c r="S10" s="240"/>
      <c r="T10" s="197"/>
      <c r="U10" s="197"/>
      <c r="V10" s="242"/>
      <c r="W10" s="242"/>
      <c r="X10" s="242"/>
      <c r="Y10" s="197"/>
      <c r="Z10" s="198"/>
    </row>
    <row r="11">
      <c r="A11" s="245"/>
      <c r="B11" s="232"/>
      <c r="C11" s="228"/>
      <c r="D11" s="209"/>
      <c r="F11" s="230" t="b">
        <v>0</v>
      </c>
      <c r="G11" s="179"/>
      <c r="H11" s="203" t="str">
        <f>IFERROR(__xludf.DUMMYFUNCTION("IF(ISBLANK($C11), """", FILTER('Stats-only'!$B$2:$E$70, 'Stats-only'!$A$2:$A$70 = $C11)) "),"")</f>
        <v/>
      </c>
      <c r="I11" s="200"/>
      <c r="J11" s="207"/>
      <c r="K11" s="203"/>
      <c r="L11" s="179"/>
      <c r="M11" s="203" t="str">
        <f>IFERROR(__xludf.DUMMYFUNCTION("IF(ISBLANK($C11), """", FILTER('Stats-only'!$G$2:$R$70, 'Stats-only'!$A$2:$A$70 = $C11)) "),"")</f>
        <v/>
      </c>
      <c r="N11" s="203"/>
      <c r="O11" s="203"/>
      <c r="P11" s="203"/>
      <c r="Q11" s="203"/>
      <c r="R11" s="232"/>
      <c r="S11" s="232"/>
      <c r="T11" s="203"/>
      <c r="U11" s="203"/>
      <c r="V11" s="234"/>
      <c r="W11" s="234"/>
      <c r="X11" s="234"/>
      <c r="Y11" s="203"/>
      <c r="Z11" s="211"/>
    </row>
    <row r="12">
      <c r="A12" s="243"/>
      <c r="B12" s="240"/>
      <c r="C12" s="228"/>
      <c r="D12" s="237"/>
      <c r="F12" s="238" t="b">
        <v>0</v>
      </c>
      <c r="G12" s="179"/>
      <c r="H12" s="197" t="str">
        <f>IFERROR(__xludf.DUMMYFUNCTION("IF(ISBLANK($C12), """", FILTER('Stats-only'!$B$2:$E$70, 'Stats-only'!$A$2:$A$70 = $C12)) "),"")</f>
        <v/>
      </c>
      <c r="I12" s="188"/>
      <c r="J12" s="239"/>
      <c r="K12" s="197"/>
      <c r="L12" s="179"/>
      <c r="M12" s="197" t="str">
        <f>IFERROR(__xludf.DUMMYFUNCTION("IF(ISBLANK($C12), """", FILTER('Stats-only'!$G$2:$R$70, 'Stats-only'!$A$2:$A$70 = $C12)) "),"")</f>
        <v/>
      </c>
      <c r="N12" s="197"/>
      <c r="O12" s="197"/>
      <c r="P12" s="197"/>
      <c r="Q12" s="197"/>
      <c r="R12" s="240"/>
      <c r="S12" s="240"/>
      <c r="T12" s="197"/>
      <c r="U12" s="197"/>
      <c r="V12" s="242"/>
      <c r="W12" s="242"/>
      <c r="X12" s="242"/>
      <c r="Y12" s="197"/>
      <c r="Z12" s="198"/>
    </row>
    <row r="13">
      <c r="A13" s="245"/>
      <c r="B13" s="232"/>
      <c r="C13" s="228"/>
      <c r="D13" s="209"/>
      <c r="F13" s="230" t="b">
        <v>0</v>
      </c>
      <c r="G13" s="179"/>
      <c r="H13" s="203" t="str">
        <f>IFERROR(__xludf.DUMMYFUNCTION("IF(ISBLANK($C13), """", FILTER('Stats-only'!$B$2:$E$70, 'Stats-only'!$A$2:$A$70 = $C13)) "),"")</f>
        <v/>
      </c>
      <c r="I13" s="200"/>
      <c r="J13" s="207"/>
      <c r="K13" s="203"/>
      <c r="L13" s="179"/>
      <c r="M13" s="203" t="str">
        <f>IFERROR(__xludf.DUMMYFUNCTION("IF(ISBLANK($C13), """", FILTER('Stats-only'!$G$2:$R$70, 'Stats-only'!$A$2:$A$70 = $C13)) "),"")</f>
        <v/>
      </c>
      <c r="N13" s="203"/>
      <c r="O13" s="203"/>
      <c r="P13" s="203"/>
      <c r="Q13" s="203"/>
      <c r="R13" s="232"/>
      <c r="S13" s="232"/>
      <c r="T13" s="203"/>
      <c r="U13" s="203"/>
      <c r="V13" s="234"/>
      <c r="W13" s="234"/>
      <c r="X13" s="234"/>
      <c r="Y13" s="203"/>
      <c r="Z13" s="211"/>
    </row>
    <row r="14">
      <c r="A14" s="243"/>
      <c r="B14" s="240"/>
      <c r="C14" s="228"/>
      <c r="D14" s="244"/>
      <c r="F14" s="238" t="b">
        <v>0</v>
      </c>
      <c r="G14" s="179"/>
      <c r="H14" s="197" t="str">
        <f>IFERROR(__xludf.DUMMYFUNCTION("IF(ISBLANK($C14), """", FILTER('Stats-only'!$B$2:$E$70, 'Stats-only'!$A$2:$A$70 = $C14)) "),"")</f>
        <v/>
      </c>
      <c r="I14" s="246"/>
      <c r="J14" s="239"/>
      <c r="K14" s="197"/>
      <c r="L14" s="179"/>
      <c r="M14" s="197" t="str">
        <f>IFERROR(__xludf.DUMMYFUNCTION("IF(ISBLANK($C14), """", FILTER('Stats-only'!$G$2:$R$70, 'Stats-only'!$A$2:$A$70 = $C14)) "),"")</f>
        <v/>
      </c>
      <c r="N14" s="197"/>
      <c r="O14" s="197"/>
      <c r="P14" s="197"/>
      <c r="Q14" s="197"/>
      <c r="R14" s="240"/>
      <c r="S14" s="240"/>
      <c r="T14" s="197"/>
      <c r="U14" s="197"/>
      <c r="V14" s="242"/>
      <c r="W14" s="242"/>
      <c r="X14" s="242"/>
      <c r="Y14" s="197"/>
      <c r="Z14" s="198"/>
    </row>
    <row r="15">
      <c r="A15" s="245"/>
      <c r="B15" s="232"/>
      <c r="C15" s="228"/>
      <c r="D15" s="209"/>
      <c r="F15" s="230" t="b">
        <v>0</v>
      </c>
      <c r="G15" s="179"/>
      <c r="H15" s="203" t="str">
        <f>IFERROR(__xludf.DUMMYFUNCTION("IF(ISBLANK($C15), """", FILTER('Stats-only'!$B$2:$E$70, 'Stats-only'!$A$2:$A$70 = $C15)) "),"")</f>
        <v/>
      </c>
      <c r="I15" s="200"/>
      <c r="J15" s="207"/>
      <c r="K15" s="203"/>
      <c r="L15" s="179"/>
      <c r="M15" s="203" t="str">
        <f>IFERROR(__xludf.DUMMYFUNCTION("IF(ISBLANK($C15), """", FILTER('Stats-only'!$G$2:$R$70, 'Stats-only'!$A$2:$A$70 = $C15)) "),"")</f>
        <v/>
      </c>
      <c r="N15" s="203"/>
      <c r="O15" s="203"/>
      <c r="P15" s="203"/>
      <c r="Q15" s="203"/>
      <c r="R15" s="232"/>
      <c r="S15" s="232"/>
      <c r="T15" s="203"/>
      <c r="U15" s="203"/>
      <c r="V15" s="234"/>
      <c r="W15" s="234"/>
      <c r="X15" s="234"/>
      <c r="Y15" s="203"/>
      <c r="Z15" s="211"/>
    </row>
    <row r="16">
      <c r="A16" s="243"/>
      <c r="B16" s="240"/>
      <c r="C16" s="228"/>
      <c r="D16" s="244"/>
      <c r="F16" s="238" t="b">
        <v>0</v>
      </c>
      <c r="G16" s="179"/>
      <c r="H16" s="197" t="str">
        <f>IFERROR(__xludf.DUMMYFUNCTION("IF(ISBLANK($C16), """", FILTER('Stats-only'!$B$2:$E$70, 'Stats-only'!$A$2:$A$70 = $C16)) "),"")</f>
        <v/>
      </c>
      <c r="I16" s="188"/>
      <c r="J16" s="239"/>
      <c r="K16" s="197"/>
      <c r="L16" s="179"/>
      <c r="M16" s="197" t="str">
        <f>IFERROR(__xludf.DUMMYFUNCTION("IF(ISBLANK($C16), """", FILTER('Stats-only'!$G$2:$R$70, 'Stats-only'!$A$2:$A$70 = $C16)) "),"")</f>
        <v/>
      </c>
      <c r="N16" s="197"/>
      <c r="O16" s="197"/>
      <c r="P16" s="197"/>
      <c r="Q16" s="197"/>
      <c r="R16" s="240"/>
      <c r="S16" s="240"/>
      <c r="T16" s="197"/>
      <c r="U16" s="197"/>
      <c r="V16" s="242"/>
      <c r="W16" s="242"/>
      <c r="X16" s="242"/>
      <c r="Y16" s="197"/>
      <c r="Z16" s="198"/>
    </row>
    <row r="17">
      <c r="A17" s="245"/>
      <c r="B17" s="232"/>
      <c r="C17" s="228"/>
      <c r="D17" s="229"/>
      <c r="F17" s="230" t="b">
        <v>0</v>
      </c>
      <c r="G17" s="179"/>
      <c r="H17" s="203" t="str">
        <f>IFERROR(__xludf.DUMMYFUNCTION("IF(ISBLANK($C17), """", FILTER('Stats-only'!$B$2:$E$70, 'Stats-only'!$A$2:$A$70 = $C17)) "),"")</f>
        <v/>
      </c>
      <c r="I17" s="200"/>
      <c r="J17" s="207"/>
      <c r="K17" s="203"/>
      <c r="L17" s="179"/>
      <c r="M17" s="203" t="str">
        <f>IFERROR(__xludf.DUMMYFUNCTION("IF(ISBLANK($C17), """", FILTER('Stats-only'!$G$2:$R$70, 'Stats-only'!$A$2:$A$70 = $C17)) "),"")</f>
        <v/>
      </c>
      <c r="N17" s="203"/>
      <c r="O17" s="203"/>
      <c r="P17" s="203"/>
      <c r="Q17" s="203"/>
      <c r="R17" s="232"/>
      <c r="S17" s="232"/>
      <c r="T17" s="203"/>
      <c r="U17" s="203"/>
      <c r="V17" s="234"/>
      <c r="W17" s="234"/>
      <c r="X17" s="234"/>
      <c r="Y17" s="203"/>
      <c r="Z17" s="211"/>
    </row>
    <row r="18">
      <c r="A18" s="243"/>
      <c r="B18" s="240"/>
      <c r="C18" s="228"/>
      <c r="D18" s="244"/>
      <c r="F18" s="238" t="b">
        <v>0</v>
      </c>
      <c r="G18" s="179"/>
      <c r="H18" s="197" t="str">
        <f>IFERROR(__xludf.DUMMYFUNCTION("IF(ISBLANK($C18), """", FILTER('Stats-only'!$B$2:$E$70, 'Stats-only'!$A$2:$A$70 = $C18)) "),"")</f>
        <v/>
      </c>
      <c r="I18" s="188"/>
      <c r="J18" s="239"/>
      <c r="K18" s="197"/>
      <c r="L18" s="179"/>
      <c r="M18" s="197" t="str">
        <f>IFERROR(__xludf.DUMMYFUNCTION("IF(ISBLANK($C18), """", FILTER('Stats-only'!$G$2:$R$70, 'Stats-only'!$A$2:$A$70 = $C18)) "),"")</f>
        <v/>
      </c>
      <c r="N18" s="197"/>
      <c r="O18" s="197"/>
      <c r="P18" s="197"/>
      <c r="Q18" s="197"/>
      <c r="R18" s="240"/>
      <c r="S18" s="240"/>
      <c r="T18" s="197"/>
      <c r="U18" s="197"/>
      <c r="V18" s="242"/>
      <c r="W18" s="242"/>
      <c r="X18" s="242"/>
      <c r="Y18" s="197"/>
      <c r="Z18" s="198"/>
    </row>
    <row r="19">
      <c r="A19" s="245"/>
      <c r="B19" s="232"/>
      <c r="C19" s="228"/>
      <c r="D19" s="229"/>
      <c r="F19" s="230" t="b">
        <v>0</v>
      </c>
      <c r="G19" s="179"/>
      <c r="H19" s="203" t="str">
        <f>IFERROR(__xludf.DUMMYFUNCTION("IF(ISBLANK($C19), """", FILTER('Stats-only'!$B$2:$E$70, 'Stats-only'!$A$2:$A$70 = $C19)) "),"")</f>
        <v/>
      </c>
      <c r="I19" s="200"/>
      <c r="J19" s="207"/>
      <c r="K19" s="203"/>
      <c r="L19" s="179"/>
      <c r="M19" s="203" t="str">
        <f>IFERROR(__xludf.DUMMYFUNCTION("IF(ISBLANK($C19), """", FILTER('Stats-only'!$G$2:$R$70, 'Stats-only'!$A$2:$A$70 = $C19)) "),"")</f>
        <v/>
      </c>
      <c r="N19" s="203"/>
      <c r="O19" s="203"/>
      <c r="P19" s="203"/>
      <c r="Q19" s="203"/>
      <c r="R19" s="232"/>
      <c r="S19" s="232"/>
      <c r="T19" s="203"/>
      <c r="U19" s="203"/>
      <c r="V19" s="234"/>
      <c r="W19" s="234"/>
      <c r="X19" s="234"/>
      <c r="Y19" s="203"/>
      <c r="Z19" s="211"/>
    </row>
    <row r="20">
      <c r="A20" s="243"/>
      <c r="B20" s="240"/>
      <c r="C20" s="228"/>
      <c r="D20" s="244"/>
      <c r="F20" s="238" t="b">
        <v>0</v>
      </c>
      <c r="G20" s="179"/>
      <c r="H20" s="197" t="str">
        <f>IFERROR(__xludf.DUMMYFUNCTION("IF(ISBLANK($C20), """", FILTER('Stats-only'!$B$2:$E$70, 'Stats-only'!$A$2:$A$70 = $C20)) "),"")</f>
        <v/>
      </c>
      <c r="I20" s="188"/>
      <c r="J20" s="239"/>
      <c r="K20" s="197"/>
      <c r="L20" s="179"/>
      <c r="M20" s="197" t="str">
        <f>IFERROR(__xludf.DUMMYFUNCTION("IF(ISBLANK($C20), """", FILTER('Stats-only'!$G$2:$R$70, 'Stats-only'!$A$2:$A$70 = $C20)) "),"")</f>
        <v/>
      </c>
      <c r="N20" s="197"/>
      <c r="O20" s="197"/>
      <c r="P20" s="197"/>
      <c r="Q20" s="197"/>
      <c r="R20" s="240"/>
      <c r="S20" s="240"/>
      <c r="T20" s="197"/>
      <c r="U20" s="197"/>
      <c r="V20" s="242"/>
      <c r="W20" s="242"/>
      <c r="X20" s="242"/>
      <c r="Y20" s="197"/>
      <c r="Z20" s="198"/>
    </row>
    <row r="21">
      <c r="A21" s="245"/>
      <c r="B21" s="232"/>
      <c r="C21" s="228"/>
      <c r="D21" s="229"/>
      <c r="F21" s="230" t="b">
        <v>0</v>
      </c>
      <c r="G21" s="179"/>
      <c r="H21" s="203" t="str">
        <f>IFERROR(__xludf.DUMMYFUNCTION("IF(ISBLANK($C21), """", FILTER('Stats-only'!$B$2:$E$70, 'Stats-only'!$A$2:$A$70 = $C21)) "),"")</f>
        <v/>
      </c>
      <c r="I21" s="200"/>
      <c r="J21" s="207"/>
      <c r="K21" s="203"/>
      <c r="L21" s="179"/>
      <c r="M21" s="203" t="str">
        <f>IFERROR(__xludf.DUMMYFUNCTION("IF(ISBLANK($C21), """", FILTER('Stats-only'!$G$2:$R$70, 'Stats-only'!$A$2:$A$70 = $C21)) "),"")</f>
        <v/>
      </c>
      <c r="N21" s="203"/>
      <c r="O21" s="203"/>
      <c r="P21" s="203"/>
      <c r="Q21" s="203"/>
      <c r="R21" s="232"/>
      <c r="S21" s="232"/>
      <c r="T21" s="203"/>
      <c r="U21" s="203"/>
      <c r="V21" s="234"/>
      <c r="W21" s="234"/>
      <c r="X21" s="234"/>
      <c r="Y21" s="203"/>
      <c r="Z21" s="211"/>
    </row>
    <row r="22">
      <c r="A22" s="243"/>
      <c r="B22" s="240"/>
      <c r="C22" s="228"/>
      <c r="D22" s="244"/>
      <c r="F22" s="238" t="b">
        <v>0</v>
      </c>
      <c r="G22" s="179"/>
      <c r="H22" s="197" t="str">
        <f>IFERROR(__xludf.DUMMYFUNCTION("IF(ISBLANK($C22), """", FILTER('Stats-only'!$B$2:$E$70, 'Stats-only'!$A$2:$A$70 = $C22)) "),"")</f>
        <v/>
      </c>
      <c r="I22" s="188"/>
      <c r="J22" s="239"/>
      <c r="K22" s="197"/>
      <c r="L22" s="179"/>
      <c r="M22" s="197" t="str">
        <f>IFERROR(__xludf.DUMMYFUNCTION("IF(ISBLANK($C22), """", FILTER('Stats-only'!$G$2:$R$70, 'Stats-only'!$A$2:$A$70 = $C22)) "),"")</f>
        <v/>
      </c>
      <c r="N22" s="197"/>
      <c r="O22" s="197"/>
      <c r="P22" s="197"/>
      <c r="Q22" s="197"/>
      <c r="R22" s="240"/>
      <c r="S22" s="240"/>
      <c r="T22" s="197"/>
      <c r="U22" s="197"/>
      <c r="V22" s="242"/>
      <c r="W22" s="242"/>
      <c r="X22" s="242"/>
      <c r="Y22" s="197"/>
      <c r="Z22" s="198"/>
    </row>
    <row r="23">
      <c r="A23" s="245"/>
      <c r="B23" s="232"/>
      <c r="C23" s="228"/>
      <c r="D23" s="229"/>
      <c r="F23" s="230" t="b">
        <v>0</v>
      </c>
      <c r="G23" s="179"/>
      <c r="H23" s="203" t="str">
        <f>IFERROR(__xludf.DUMMYFUNCTION("IF(ISBLANK($C23), """", FILTER('Stats-only'!$B$2:$E$70, 'Stats-only'!$A$2:$A$70 = $C23)) "),"")</f>
        <v/>
      </c>
      <c r="I23" s="247"/>
      <c r="J23" s="207"/>
      <c r="K23" s="203"/>
      <c r="L23" s="179"/>
      <c r="M23" s="203" t="str">
        <f>IFERROR(__xludf.DUMMYFUNCTION("IF(ISBLANK($C23), """", FILTER('Stats-only'!$G$2:$R$70, 'Stats-only'!$A$2:$A$70 = $C23)) "),"")</f>
        <v/>
      </c>
      <c r="N23" s="203"/>
      <c r="O23" s="203"/>
      <c r="P23" s="203"/>
      <c r="Q23" s="203"/>
      <c r="R23" s="232"/>
      <c r="S23" s="232"/>
      <c r="T23" s="203"/>
      <c r="U23" s="203"/>
      <c r="V23" s="234"/>
      <c r="W23" s="234"/>
      <c r="X23" s="234"/>
      <c r="Y23" s="203"/>
      <c r="Z23" s="211"/>
    </row>
    <row r="24">
      <c r="A24" s="243"/>
      <c r="B24" s="240"/>
      <c r="C24" s="228"/>
      <c r="D24" s="244"/>
      <c r="F24" s="238" t="b">
        <v>0</v>
      </c>
      <c r="G24" s="179"/>
      <c r="H24" s="197" t="str">
        <f>IFERROR(__xludf.DUMMYFUNCTION("IF(ISBLANK($C24), """", FILTER('Stats-only'!$B$2:$E$70, 'Stats-only'!$A$2:$A$70 = $C24)) "),"")</f>
        <v/>
      </c>
      <c r="I24" s="188"/>
      <c r="J24" s="239"/>
      <c r="K24" s="197"/>
      <c r="L24" s="179"/>
      <c r="M24" s="197" t="str">
        <f>IFERROR(__xludf.DUMMYFUNCTION("IF(ISBLANK($C24), """", FILTER('Stats-only'!$G$2:$R$70, 'Stats-only'!$A$2:$A$70 = $C24)) "),"")</f>
        <v/>
      </c>
      <c r="N24" s="197"/>
      <c r="O24" s="197"/>
      <c r="P24" s="197"/>
      <c r="Q24" s="197"/>
      <c r="R24" s="240"/>
      <c r="S24" s="240"/>
      <c r="T24" s="197"/>
      <c r="U24" s="197"/>
      <c r="V24" s="242"/>
      <c r="W24" s="242"/>
      <c r="X24" s="242"/>
      <c r="Y24" s="197"/>
      <c r="Z24" s="198"/>
    </row>
    <row r="25">
      <c r="A25" s="245"/>
      <c r="B25" s="232"/>
      <c r="C25" s="228"/>
      <c r="D25" s="209"/>
      <c r="F25" s="230" t="b">
        <v>0</v>
      </c>
      <c r="G25" s="179"/>
      <c r="H25" s="203" t="str">
        <f>IFERROR(__xludf.DUMMYFUNCTION("IF(ISBLANK($C25), """", FILTER('Stats-only'!$B$2:$E$70, 'Stats-only'!$A$2:$A$70 = $C25)) "),"")</f>
        <v/>
      </c>
      <c r="I25" s="200"/>
      <c r="J25" s="207"/>
      <c r="K25" s="203"/>
      <c r="L25" s="179"/>
      <c r="M25" s="203" t="str">
        <f>IFERROR(__xludf.DUMMYFUNCTION("IF(ISBLANK($C25), """", FILTER('Stats-only'!$G$2:$R$70, 'Stats-only'!$A$2:$A$70 = $C25)) "),"")</f>
        <v/>
      </c>
      <c r="N25" s="203"/>
      <c r="O25" s="203"/>
      <c r="P25" s="203"/>
      <c r="Q25" s="203"/>
      <c r="R25" s="232"/>
      <c r="S25" s="232"/>
      <c r="T25" s="203"/>
      <c r="U25" s="203"/>
      <c r="V25" s="234"/>
      <c r="W25" s="234"/>
      <c r="X25" s="234"/>
      <c r="Y25" s="203"/>
      <c r="Z25" s="211"/>
    </row>
    <row r="26">
      <c r="A26" s="243"/>
      <c r="B26" s="240"/>
      <c r="C26" s="228"/>
      <c r="D26" s="237"/>
      <c r="F26" s="238" t="b">
        <v>0</v>
      </c>
      <c r="G26" s="179"/>
      <c r="H26" s="197" t="str">
        <f>IFERROR(__xludf.DUMMYFUNCTION("IF(ISBLANK($C26), """", FILTER('Stats-only'!$B$2:$E$70, 'Stats-only'!$A$2:$A$70 = $C26)) "),"")</f>
        <v/>
      </c>
      <c r="I26" s="188"/>
      <c r="J26" s="239"/>
      <c r="K26" s="197"/>
      <c r="L26" s="179"/>
      <c r="M26" s="197" t="str">
        <f>IFERROR(__xludf.DUMMYFUNCTION("IF(ISBLANK($C26), """", FILTER('Stats-only'!$G$2:$R$70, 'Stats-only'!$A$2:$A$70 = $C26)) "),"")</f>
        <v/>
      </c>
      <c r="N26" s="197"/>
      <c r="O26" s="197"/>
      <c r="P26" s="197"/>
      <c r="Q26" s="197"/>
      <c r="R26" s="240"/>
      <c r="S26" s="240"/>
      <c r="T26" s="197"/>
      <c r="U26" s="197"/>
      <c r="V26" s="242"/>
      <c r="W26" s="242"/>
      <c r="X26" s="242"/>
      <c r="Y26" s="197"/>
      <c r="Z26" s="198"/>
    </row>
    <row r="27">
      <c r="A27" s="245"/>
      <c r="B27" s="232"/>
      <c r="C27" s="228"/>
      <c r="D27" s="232"/>
      <c r="F27" s="230" t="b">
        <v>0</v>
      </c>
      <c r="G27" s="179"/>
      <c r="H27" s="203" t="str">
        <f>IFERROR(__xludf.DUMMYFUNCTION("IF(ISBLANK($C27), """", FILTER('Stats-only'!$B$2:$E$70, 'Stats-only'!$A$2:$A$70 = $C27)) "),"")</f>
        <v/>
      </c>
      <c r="I27" s="200"/>
      <c r="J27" s="207"/>
      <c r="K27" s="203"/>
      <c r="L27" s="179"/>
      <c r="M27" s="203" t="str">
        <f>IFERROR(__xludf.DUMMYFUNCTION("IF(ISBLANK($C27), """", FILTER('Stats-only'!$G$2:$R$70, 'Stats-only'!$A$2:$A$70 = $C27)) "),"")</f>
        <v/>
      </c>
      <c r="N27" s="203"/>
      <c r="O27" s="203"/>
      <c r="P27" s="203"/>
      <c r="Q27" s="203"/>
      <c r="R27" s="232"/>
      <c r="S27" s="232"/>
      <c r="T27" s="203"/>
      <c r="U27" s="203"/>
      <c r="V27" s="234"/>
      <c r="W27" s="234"/>
      <c r="X27" s="234"/>
      <c r="Y27" s="203"/>
      <c r="Z27" s="211"/>
    </row>
    <row r="28">
      <c r="A28" s="243"/>
      <c r="B28" s="240"/>
      <c r="C28" s="248"/>
      <c r="D28" s="240"/>
      <c r="F28" s="238" t="b">
        <v>0</v>
      </c>
      <c r="G28" s="179"/>
      <c r="H28" s="197" t="str">
        <f>IFERROR(__xludf.DUMMYFUNCTION("IF(ISBLANK($C28), """", FILTER('Stats-only'!$B$2:$E$70, 'Stats-only'!$A$2:$A$70 = $C28)) "),"")</f>
        <v/>
      </c>
      <c r="I28" s="188"/>
      <c r="J28" s="239"/>
      <c r="K28" s="197"/>
      <c r="L28" s="179"/>
      <c r="M28" s="197" t="str">
        <f>IFERROR(__xludf.DUMMYFUNCTION("IF(ISBLANK($C28), """", FILTER('Stats-only'!$G$2:$R$70, 'Stats-only'!$A$2:$A$70 = $C28)) "),"")</f>
        <v/>
      </c>
      <c r="N28" s="197"/>
      <c r="O28" s="197"/>
      <c r="P28" s="197"/>
      <c r="Q28" s="197"/>
      <c r="R28" s="240"/>
      <c r="S28" s="240"/>
      <c r="T28" s="197"/>
      <c r="U28" s="197"/>
      <c r="V28" s="242"/>
      <c r="W28" s="242"/>
      <c r="X28" s="242"/>
      <c r="Y28" s="197"/>
      <c r="Z28" s="198"/>
    </row>
    <row r="29">
      <c r="A29" s="245"/>
      <c r="B29" s="232"/>
      <c r="C29" s="228"/>
      <c r="D29" s="232"/>
      <c r="F29" s="230" t="b">
        <v>0</v>
      </c>
      <c r="G29" s="179"/>
      <c r="H29" s="203" t="str">
        <f>IFERROR(__xludf.DUMMYFUNCTION("IF(ISBLANK($C29), """", FILTER('Stats-only'!$B$2:$E$70, 'Stats-only'!$A$2:$A$70 = $C29)) "),"")</f>
        <v/>
      </c>
      <c r="I29" s="200"/>
      <c r="J29" s="207"/>
      <c r="K29" s="203"/>
      <c r="L29" s="179"/>
      <c r="M29" s="203" t="str">
        <f>IFERROR(__xludf.DUMMYFUNCTION("IF(ISBLANK($C29), """", FILTER('Stats-only'!$G$2:$R$70, 'Stats-only'!$A$2:$A$70 = $C29)) "),"")</f>
        <v/>
      </c>
      <c r="N29" s="203"/>
      <c r="O29" s="203"/>
      <c r="P29" s="203"/>
      <c r="Q29" s="203"/>
      <c r="R29" s="232"/>
      <c r="S29" s="232"/>
      <c r="T29" s="203"/>
      <c r="U29" s="203"/>
      <c r="V29" s="234"/>
      <c r="W29" s="234"/>
      <c r="X29" s="234"/>
      <c r="Y29" s="203"/>
      <c r="Z29" s="211"/>
    </row>
    <row r="30">
      <c r="A30" s="243"/>
      <c r="B30" s="240"/>
      <c r="C30" s="228"/>
      <c r="D30" s="240"/>
      <c r="F30" s="238" t="b">
        <v>0</v>
      </c>
      <c r="G30" s="179"/>
      <c r="H30" s="197" t="str">
        <f>IFERROR(__xludf.DUMMYFUNCTION("IF(ISBLANK($C30), """", FILTER('Stats-only'!$B$2:$E$70, 'Stats-only'!$A$2:$A$70 = $C30)) "),"")</f>
        <v/>
      </c>
      <c r="I30" s="188"/>
      <c r="J30" s="239"/>
      <c r="K30" s="197"/>
      <c r="L30" s="179"/>
      <c r="M30" s="197" t="str">
        <f>IFERROR(__xludf.DUMMYFUNCTION("IF(ISBLANK($C30), """", FILTER('Stats-only'!$G$2:$R$70, 'Stats-only'!$A$2:$A$70 = $C30)) "),"")</f>
        <v/>
      </c>
      <c r="N30" s="197"/>
      <c r="O30" s="197"/>
      <c r="P30" s="197"/>
      <c r="Q30" s="197"/>
      <c r="R30" s="240"/>
      <c r="S30" s="240"/>
      <c r="T30" s="197"/>
      <c r="U30" s="197"/>
      <c r="V30" s="242"/>
      <c r="W30" s="242"/>
      <c r="X30" s="242"/>
      <c r="Y30" s="197"/>
      <c r="Z30" s="198"/>
    </row>
    <row r="31">
      <c r="A31" s="245"/>
      <c r="B31" s="232"/>
      <c r="C31" s="248"/>
      <c r="D31" s="232"/>
      <c r="F31" s="230" t="b">
        <v>0</v>
      </c>
      <c r="G31" s="179"/>
      <c r="H31" s="203" t="str">
        <f>IFERROR(__xludf.DUMMYFUNCTION("IF(ISBLANK($C31), """", FILTER('Stats-only'!$B$2:$E$70, 'Stats-only'!$A$2:$A$70 = $C31)) "),"")</f>
        <v/>
      </c>
      <c r="I31" s="200"/>
      <c r="J31" s="207"/>
      <c r="K31" s="203"/>
      <c r="L31" s="179"/>
      <c r="M31" s="203" t="str">
        <f>IFERROR(__xludf.DUMMYFUNCTION("IF(ISBLANK($C31), """", FILTER('Stats-only'!$G$2:$R$70, 'Stats-only'!$A$2:$A$70 = $C31)) "),"")</f>
        <v/>
      </c>
      <c r="N31" s="203"/>
      <c r="O31" s="203"/>
      <c r="P31" s="203"/>
      <c r="Q31" s="203"/>
      <c r="R31" s="232"/>
      <c r="S31" s="232"/>
      <c r="T31" s="203"/>
      <c r="U31" s="203"/>
      <c r="V31" s="234"/>
      <c r="W31" s="234"/>
      <c r="X31" s="234"/>
      <c r="Y31" s="203"/>
      <c r="Z31" s="211"/>
    </row>
    <row r="32">
      <c r="A32" s="243"/>
      <c r="B32" s="240"/>
      <c r="C32" s="248"/>
      <c r="D32" s="240"/>
      <c r="F32" s="238" t="b">
        <v>0</v>
      </c>
      <c r="G32" s="179"/>
      <c r="H32" s="197" t="str">
        <f>IFERROR(__xludf.DUMMYFUNCTION("IF(ISBLANK($C32), """", FILTER('Stats-only'!$B$2:$E$70, 'Stats-only'!$A$2:$A$70 = $C32)) "),"")</f>
        <v/>
      </c>
      <c r="I32" s="188"/>
      <c r="J32" s="239"/>
      <c r="K32" s="197"/>
      <c r="L32" s="179"/>
      <c r="M32" s="197" t="str">
        <f>IFERROR(__xludf.DUMMYFUNCTION("IF(ISBLANK($C32), """", FILTER('Stats-only'!$G$2:$R$70, 'Stats-only'!$A$2:$A$70 = $C32)) "),"")</f>
        <v/>
      </c>
      <c r="N32" s="197"/>
      <c r="O32" s="197"/>
      <c r="P32" s="197"/>
      <c r="Q32" s="197"/>
      <c r="R32" s="240"/>
      <c r="S32" s="240"/>
      <c r="T32" s="197"/>
      <c r="U32" s="197"/>
      <c r="V32" s="242"/>
      <c r="W32" s="242"/>
      <c r="X32" s="242"/>
      <c r="Y32" s="197"/>
      <c r="Z32" s="198"/>
    </row>
    <row r="33">
      <c r="A33" s="245"/>
      <c r="B33" s="232"/>
      <c r="C33" s="248"/>
      <c r="D33" s="232"/>
      <c r="F33" s="230" t="b">
        <v>0</v>
      </c>
      <c r="G33" s="179"/>
      <c r="H33" s="203" t="str">
        <f>IFERROR(__xludf.DUMMYFUNCTION("IF(ISBLANK($C33), """", FILTER('Stats-only'!$B$2:$E$70, 'Stats-only'!$A$2:$A$70 = $C33)) "),"")</f>
        <v/>
      </c>
      <c r="I33" s="200"/>
      <c r="J33" s="207"/>
      <c r="K33" s="203"/>
      <c r="L33" s="179"/>
      <c r="M33" s="203" t="str">
        <f>IFERROR(__xludf.DUMMYFUNCTION("IF(ISBLANK($C33), """", FILTER('Stats-only'!$G$2:$R$70, 'Stats-only'!$A$2:$A$70 = $C33)) "),"")</f>
        <v/>
      </c>
      <c r="N33" s="203"/>
      <c r="O33" s="203"/>
      <c r="P33" s="203"/>
      <c r="Q33" s="203"/>
      <c r="R33" s="232"/>
      <c r="S33" s="232"/>
      <c r="T33" s="203"/>
      <c r="U33" s="203"/>
      <c r="V33" s="234"/>
      <c r="W33" s="234"/>
      <c r="X33" s="234"/>
      <c r="Y33" s="203"/>
      <c r="Z33" s="211"/>
    </row>
    <row r="34">
      <c r="A34" s="243"/>
      <c r="B34" s="240"/>
      <c r="C34" s="248"/>
      <c r="D34" s="240"/>
      <c r="F34" s="238" t="b">
        <v>0</v>
      </c>
      <c r="G34" s="179"/>
      <c r="H34" s="197" t="str">
        <f>IFERROR(__xludf.DUMMYFUNCTION("IF(ISBLANK($C34), """", FILTER('Stats-only'!$B$2:$E$70, 'Stats-only'!$A$2:$A$70 = $C34)) "),"")</f>
        <v/>
      </c>
      <c r="I34" s="188"/>
      <c r="J34" s="239"/>
      <c r="K34" s="197"/>
      <c r="L34" s="179"/>
      <c r="M34" s="197" t="str">
        <f>IFERROR(__xludf.DUMMYFUNCTION("IF(ISBLANK($C34), """", FILTER('Stats-only'!$G$2:$R$70, 'Stats-only'!$A$2:$A$70 = $C34)) "),"")</f>
        <v/>
      </c>
      <c r="N34" s="197"/>
      <c r="O34" s="197"/>
      <c r="P34" s="197"/>
      <c r="Q34" s="197"/>
      <c r="R34" s="240"/>
      <c r="S34" s="240"/>
      <c r="T34" s="197"/>
      <c r="U34" s="197"/>
      <c r="V34" s="242"/>
      <c r="W34" s="242"/>
      <c r="X34" s="242"/>
      <c r="Y34" s="197"/>
      <c r="Z34" s="198"/>
    </row>
    <row r="35">
      <c r="A35" s="245"/>
      <c r="B35" s="232"/>
      <c r="C35" s="248"/>
      <c r="D35" s="232"/>
      <c r="F35" s="230" t="b">
        <v>0</v>
      </c>
      <c r="G35" s="179"/>
      <c r="H35" s="203" t="str">
        <f>IFERROR(__xludf.DUMMYFUNCTION("IF(ISBLANK($C35), """", FILTER('Stats-only'!$B$2:$E$70, 'Stats-only'!$A$2:$A$70 = $C35)) "),"")</f>
        <v/>
      </c>
      <c r="I35" s="200"/>
      <c r="J35" s="207"/>
      <c r="K35" s="203"/>
      <c r="L35" s="179"/>
      <c r="M35" s="203" t="str">
        <f>IFERROR(__xludf.DUMMYFUNCTION("IF(ISBLANK($C35), """", FILTER('Stats-only'!$G$2:$R$70, 'Stats-only'!$A$2:$A$70 = $C35)) "),"")</f>
        <v/>
      </c>
      <c r="N35" s="203"/>
      <c r="O35" s="203"/>
      <c r="P35" s="203"/>
      <c r="Q35" s="203"/>
      <c r="R35" s="232"/>
      <c r="S35" s="232"/>
      <c r="T35" s="203"/>
      <c r="U35" s="203"/>
      <c r="V35" s="234"/>
      <c r="W35" s="234"/>
      <c r="X35" s="234"/>
      <c r="Y35" s="203"/>
      <c r="Z35" s="211"/>
    </row>
    <row r="36">
      <c r="A36" s="243"/>
      <c r="B36" s="240"/>
      <c r="C36" s="248"/>
      <c r="D36" s="240"/>
      <c r="F36" s="238" t="b">
        <v>0</v>
      </c>
      <c r="G36" s="179"/>
      <c r="H36" s="197" t="str">
        <f>IFERROR(__xludf.DUMMYFUNCTION("IF(ISBLANK($C36), """", FILTER('Stats-only'!$B$2:$E$70, 'Stats-only'!$A$2:$A$70 = $C36)) "),"")</f>
        <v/>
      </c>
      <c r="I36" s="188"/>
      <c r="J36" s="239"/>
      <c r="K36" s="197"/>
      <c r="L36" s="179"/>
      <c r="M36" s="197" t="str">
        <f>IFERROR(__xludf.DUMMYFUNCTION("IF(ISBLANK($C36), """", FILTER('Stats-only'!$G$2:$R$70, 'Stats-only'!$A$2:$A$70 = $C36)) "),"")</f>
        <v/>
      </c>
      <c r="N36" s="197"/>
      <c r="O36" s="197"/>
      <c r="P36" s="197"/>
      <c r="Q36" s="197"/>
      <c r="R36" s="240"/>
      <c r="S36" s="240"/>
      <c r="T36" s="197"/>
      <c r="U36" s="197"/>
      <c r="V36" s="242"/>
      <c r="W36" s="242"/>
      <c r="X36" s="242"/>
      <c r="Y36" s="197"/>
      <c r="Z36" s="198"/>
    </row>
    <row r="37">
      <c r="A37" s="245"/>
      <c r="B37" s="232"/>
      <c r="C37" s="248"/>
      <c r="D37" s="232"/>
      <c r="F37" s="230" t="b">
        <v>0</v>
      </c>
      <c r="G37" s="179"/>
      <c r="H37" s="203" t="str">
        <f>IFERROR(__xludf.DUMMYFUNCTION("IF(ISBLANK($C37), """", FILTER('Stats-only'!$B$2:$E$70, 'Stats-only'!$A$2:$A$70 = $C37)) "),"")</f>
        <v/>
      </c>
      <c r="I37" s="200"/>
      <c r="J37" s="207"/>
      <c r="K37" s="203"/>
      <c r="L37" s="179"/>
      <c r="M37" s="203" t="str">
        <f>IFERROR(__xludf.DUMMYFUNCTION("IF(ISBLANK($C37), """", FILTER('Stats-only'!$G$2:$R$70, 'Stats-only'!$A$2:$A$70 = $C37)) "),"")</f>
        <v/>
      </c>
      <c r="N37" s="203"/>
      <c r="O37" s="203"/>
      <c r="P37" s="203"/>
      <c r="Q37" s="203"/>
      <c r="R37" s="232"/>
      <c r="S37" s="232"/>
      <c r="T37" s="203"/>
      <c r="U37" s="203"/>
      <c r="V37" s="234"/>
      <c r="W37" s="234"/>
      <c r="X37" s="234"/>
      <c r="Y37" s="203"/>
      <c r="Z37" s="211"/>
    </row>
    <row r="38">
      <c r="A38" s="243"/>
      <c r="B38" s="240"/>
      <c r="C38" s="248"/>
      <c r="D38" s="240"/>
      <c r="F38" s="238" t="b">
        <v>0</v>
      </c>
      <c r="G38" s="179"/>
      <c r="H38" s="197" t="str">
        <f>IFERROR(__xludf.DUMMYFUNCTION("IF(ISBLANK($C38), """", FILTER('Stats-only'!$B$2:$E$70, 'Stats-only'!$A$2:$A$70 = $C38)) "),"")</f>
        <v/>
      </c>
      <c r="I38" s="188"/>
      <c r="J38" s="239"/>
      <c r="K38" s="197"/>
      <c r="L38" s="179"/>
      <c r="M38" s="197" t="str">
        <f>IFERROR(__xludf.DUMMYFUNCTION("IF(ISBLANK($C38), """", FILTER('Stats-only'!$G$2:$R$70, 'Stats-only'!$A$2:$A$70 = $C38)) "),"")</f>
        <v/>
      </c>
      <c r="N38" s="197"/>
      <c r="O38" s="197"/>
      <c r="P38" s="197"/>
      <c r="Q38" s="197"/>
      <c r="R38" s="240"/>
      <c r="S38" s="240"/>
      <c r="T38" s="197"/>
      <c r="U38" s="197"/>
      <c r="V38" s="242"/>
      <c r="W38" s="242"/>
      <c r="X38" s="242"/>
      <c r="Y38" s="197"/>
      <c r="Z38" s="198"/>
    </row>
    <row r="39">
      <c r="A39" s="245"/>
      <c r="B39" s="232"/>
      <c r="C39" s="248"/>
      <c r="D39" s="232"/>
      <c r="F39" s="230" t="b">
        <v>0</v>
      </c>
      <c r="G39" s="179"/>
      <c r="H39" s="203" t="str">
        <f>IFERROR(__xludf.DUMMYFUNCTION("IF(ISBLANK($C39), """", FILTER('Stats-only'!$B$2:$E$70, 'Stats-only'!$A$2:$A$70 = $C39)) "),"")</f>
        <v/>
      </c>
      <c r="I39" s="200"/>
      <c r="J39" s="207"/>
      <c r="K39" s="203"/>
      <c r="L39" s="179"/>
      <c r="M39" s="203" t="str">
        <f>IFERROR(__xludf.DUMMYFUNCTION("IF(ISBLANK($C39), """", FILTER('Stats-only'!$G$2:$R$70, 'Stats-only'!$A$2:$A$70 = $C39)) "),"")</f>
        <v/>
      </c>
      <c r="N39" s="203"/>
      <c r="O39" s="203"/>
      <c r="P39" s="203"/>
      <c r="Q39" s="203"/>
      <c r="R39" s="232"/>
      <c r="S39" s="232"/>
      <c r="T39" s="203"/>
      <c r="U39" s="203"/>
      <c r="V39" s="234"/>
      <c r="W39" s="234"/>
      <c r="X39" s="234"/>
      <c r="Y39" s="203"/>
      <c r="Z39" s="211"/>
    </row>
    <row r="40">
      <c r="A40" s="243"/>
      <c r="B40" s="240"/>
      <c r="C40" s="248"/>
      <c r="D40" s="240"/>
      <c r="F40" s="238" t="b">
        <v>0</v>
      </c>
      <c r="G40" s="179"/>
      <c r="H40" s="197" t="str">
        <f>IFERROR(__xludf.DUMMYFUNCTION("IF(ISBLANK($C40), """", FILTER('Stats-only'!$B$2:$E$70, 'Stats-only'!$A$2:$A$70 = $C40)) "),"")</f>
        <v/>
      </c>
      <c r="I40" s="188"/>
      <c r="J40" s="239"/>
      <c r="K40" s="197"/>
      <c r="L40" s="179"/>
      <c r="M40" s="197" t="str">
        <f>IFERROR(__xludf.DUMMYFUNCTION("IF(ISBLANK($C40), """", FILTER('Stats-only'!$G$2:$R$70, 'Stats-only'!$A$2:$A$70 = $C40)) "),"")</f>
        <v/>
      </c>
      <c r="N40" s="197"/>
      <c r="O40" s="197"/>
      <c r="P40" s="197"/>
      <c r="Q40" s="197"/>
      <c r="R40" s="240"/>
      <c r="S40" s="240"/>
      <c r="T40" s="197"/>
      <c r="U40" s="197"/>
      <c r="V40" s="242"/>
      <c r="W40" s="242"/>
      <c r="X40" s="242"/>
      <c r="Y40" s="197"/>
      <c r="Z40" s="198"/>
    </row>
    <row r="41">
      <c r="A41" s="245"/>
      <c r="B41" s="232"/>
      <c r="C41" s="248"/>
      <c r="D41" s="232"/>
      <c r="F41" s="230" t="b">
        <v>0</v>
      </c>
      <c r="G41" s="179"/>
      <c r="H41" s="203" t="str">
        <f>IFERROR(__xludf.DUMMYFUNCTION("IF(ISBLANK($C41), """", FILTER('Stats-only'!$B$2:$E$70, 'Stats-only'!$A$2:$A$70 = $C41)) "),"")</f>
        <v/>
      </c>
      <c r="I41" s="200"/>
      <c r="J41" s="207"/>
      <c r="K41" s="203"/>
      <c r="L41" s="179"/>
      <c r="M41" s="203" t="str">
        <f>IFERROR(__xludf.DUMMYFUNCTION("IF(ISBLANK($C41), """", FILTER('Stats-only'!$G$2:$R$70, 'Stats-only'!$A$2:$A$70 = $C41)) "),"")</f>
        <v/>
      </c>
      <c r="N41" s="203"/>
      <c r="O41" s="203"/>
      <c r="P41" s="203"/>
      <c r="Q41" s="203"/>
      <c r="R41" s="232"/>
      <c r="S41" s="232"/>
      <c r="T41" s="203"/>
      <c r="U41" s="203"/>
      <c r="V41" s="234"/>
      <c r="W41" s="234"/>
      <c r="X41" s="234"/>
      <c r="Y41" s="203"/>
      <c r="Z41" s="211"/>
    </row>
    <row r="42">
      <c r="A42" s="243"/>
      <c r="B42" s="240"/>
      <c r="C42" s="248"/>
      <c r="D42" s="240"/>
      <c r="F42" s="238" t="b">
        <v>0</v>
      </c>
      <c r="G42" s="179"/>
      <c r="H42" s="197" t="str">
        <f>IFERROR(__xludf.DUMMYFUNCTION("IF(ISBLANK($C42), """", FILTER('Stats-only'!$B$2:$E$70, 'Stats-only'!$A$2:$A$70 = $C42)) "),"")</f>
        <v/>
      </c>
      <c r="I42" s="188"/>
      <c r="J42" s="239"/>
      <c r="K42" s="197"/>
      <c r="L42" s="179"/>
      <c r="M42" s="197" t="str">
        <f>IFERROR(__xludf.DUMMYFUNCTION("IF(ISBLANK($C42), """", FILTER('Stats-only'!$G$2:$R$70, 'Stats-only'!$A$2:$A$70 = $C42)) "),"")</f>
        <v/>
      </c>
      <c r="N42" s="197"/>
      <c r="O42" s="197"/>
      <c r="P42" s="197"/>
      <c r="Q42" s="197"/>
      <c r="R42" s="240"/>
      <c r="S42" s="240"/>
      <c r="T42" s="197"/>
      <c r="U42" s="197"/>
      <c r="V42" s="242"/>
      <c r="W42" s="242"/>
      <c r="X42" s="242"/>
      <c r="Y42" s="197"/>
      <c r="Z42" s="198"/>
    </row>
    <row r="43">
      <c r="A43" s="245"/>
      <c r="B43" s="232"/>
      <c r="C43" s="248"/>
      <c r="D43" s="232"/>
      <c r="F43" s="230" t="b">
        <v>0</v>
      </c>
      <c r="G43" s="179"/>
      <c r="H43" s="203" t="str">
        <f>IFERROR(__xludf.DUMMYFUNCTION("IF(ISBLANK($C43), """", FILTER('Stats-only'!$B$2:$E$70, 'Stats-only'!$A$2:$A$70 = $C43)) "),"")</f>
        <v/>
      </c>
      <c r="I43" s="200"/>
      <c r="J43" s="207"/>
      <c r="K43" s="203"/>
      <c r="L43" s="179"/>
      <c r="M43" s="203" t="str">
        <f>IFERROR(__xludf.DUMMYFUNCTION("IF(ISBLANK($C43), """", FILTER('Stats-only'!$G$2:$R$70, 'Stats-only'!$A$2:$A$70 = $C43)) "),"")</f>
        <v/>
      </c>
      <c r="N43" s="203"/>
      <c r="O43" s="203"/>
      <c r="P43" s="203"/>
      <c r="Q43" s="203"/>
      <c r="R43" s="232"/>
      <c r="S43" s="232"/>
      <c r="T43" s="203"/>
      <c r="U43" s="203"/>
      <c r="V43" s="234"/>
      <c r="W43" s="234"/>
      <c r="X43" s="234"/>
      <c r="Y43" s="203"/>
      <c r="Z43" s="211"/>
    </row>
    <row r="44">
      <c r="A44" s="243"/>
      <c r="B44" s="240"/>
      <c r="C44" s="248"/>
      <c r="D44" s="240"/>
      <c r="F44" s="238" t="b">
        <v>0</v>
      </c>
      <c r="G44" s="179"/>
      <c r="H44" s="197" t="str">
        <f>IFERROR(__xludf.DUMMYFUNCTION("IF(ISBLANK($C44), """", FILTER('Stats-only'!$B$2:$E$70, 'Stats-only'!$A$2:$A$70 = $C44)) "),"")</f>
        <v/>
      </c>
      <c r="I44" s="188"/>
      <c r="J44" s="239"/>
      <c r="K44" s="197"/>
      <c r="L44" s="179"/>
      <c r="M44" s="197" t="str">
        <f>IFERROR(__xludf.DUMMYFUNCTION("IF(ISBLANK($C44), """", FILTER('Stats-only'!$G$2:$R$70, 'Stats-only'!$A$2:$A$70 = $C44)) "),"")</f>
        <v/>
      </c>
      <c r="N44" s="197"/>
      <c r="O44" s="197"/>
      <c r="P44" s="197"/>
      <c r="Q44" s="197"/>
      <c r="R44" s="240"/>
      <c r="S44" s="240"/>
      <c r="T44" s="197"/>
      <c r="U44" s="197"/>
      <c r="V44" s="242"/>
      <c r="W44" s="242"/>
      <c r="X44" s="242"/>
      <c r="Y44" s="197"/>
      <c r="Z44" s="198"/>
    </row>
    <row r="45">
      <c r="A45" s="245"/>
      <c r="B45" s="232"/>
      <c r="C45" s="248"/>
      <c r="D45" s="232"/>
      <c r="F45" s="230" t="b">
        <v>0</v>
      </c>
      <c r="G45" s="179"/>
      <c r="H45" s="203" t="str">
        <f>IFERROR(__xludf.DUMMYFUNCTION("IF(ISBLANK($C45), """", FILTER('Stats-only'!$B$2:$E$70, 'Stats-only'!$A$2:$A$70 = $C45)) "),"")</f>
        <v/>
      </c>
      <c r="I45" s="200"/>
      <c r="J45" s="207"/>
      <c r="K45" s="203"/>
      <c r="L45" s="179"/>
      <c r="M45" s="203" t="str">
        <f>IFERROR(__xludf.DUMMYFUNCTION("IF(ISBLANK($C45), """", FILTER('Stats-only'!$G$2:$R$70, 'Stats-only'!$A$2:$A$70 = $C45)) "),"")</f>
        <v/>
      </c>
      <c r="N45" s="203"/>
      <c r="O45" s="203"/>
      <c r="P45" s="203"/>
      <c r="Q45" s="203"/>
      <c r="R45" s="232"/>
      <c r="S45" s="232"/>
      <c r="T45" s="203"/>
      <c r="U45" s="203"/>
      <c r="V45" s="234"/>
      <c r="W45" s="234"/>
      <c r="X45" s="234"/>
      <c r="Y45" s="203"/>
      <c r="Z45" s="211"/>
    </row>
    <row r="46">
      <c r="A46" s="243"/>
      <c r="B46" s="240"/>
      <c r="C46" s="248"/>
      <c r="D46" s="240"/>
      <c r="F46" s="238" t="b">
        <v>0</v>
      </c>
      <c r="G46" s="179"/>
      <c r="H46" s="197" t="str">
        <f>IFERROR(__xludf.DUMMYFUNCTION("IF(ISBLANK($C46), """", FILTER('Stats-only'!$B$2:$E$70, 'Stats-only'!$A$2:$A$70 = $C46)) "),"")</f>
        <v/>
      </c>
      <c r="I46" s="188"/>
      <c r="J46" s="239"/>
      <c r="K46" s="197"/>
      <c r="L46" s="179"/>
      <c r="M46" s="197" t="str">
        <f>IFERROR(__xludf.DUMMYFUNCTION("IF(ISBLANK($C46), """", FILTER('Stats-only'!$G$2:$R$70, 'Stats-only'!$A$2:$A$70 = $C46)) "),"")</f>
        <v/>
      </c>
      <c r="N46" s="197"/>
      <c r="O46" s="197"/>
      <c r="P46" s="197"/>
      <c r="Q46" s="197"/>
      <c r="R46" s="240"/>
      <c r="S46" s="240"/>
      <c r="T46" s="197"/>
      <c r="U46" s="197"/>
      <c r="V46" s="242"/>
      <c r="W46" s="242"/>
      <c r="X46" s="242"/>
      <c r="Y46" s="197"/>
      <c r="Z46" s="198"/>
    </row>
    <row r="47">
      <c r="A47" s="245"/>
      <c r="B47" s="232"/>
      <c r="C47" s="248"/>
      <c r="D47" s="232"/>
      <c r="F47" s="230" t="b">
        <v>0</v>
      </c>
      <c r="G47" s="179"/>
      <c r="H47" s="203" t="str">
        <f>IFERROR(__xludf.DUMMYFUNCTION("IF(ISBLANK($C47), """", FILTER('Stats-only'!$B$2:$E$70, 'Stats-only'!$A$2:$A$70 = $C47)) "),"")</f>
        <v/>
      </c>
      <c r="I47" s="200"/>
      <c r="J47" s="207"/>
      <c r="K47" s="203"/>
      <c r="L47" s="179"/>
      <c r="M47" s="203" t="str">
        <f>IFERROR(__xludf.DUMMYFUNCTION("IF(ISBLANK($C47), """", FILTER('Stats-only'!$G$2:$R$70, 'Stats-only'!$A$2:$A$70 = $C47)) "),"")</f>
        <v/>
      </c>
      <c r="N47" s="203"/>
      <c r="O47" s="203"/>
      <c r="P47" s="203"/>
      <c r="Q47" s="203"/>
      <c r="R47" s="232"/>
      <c r="S47" s="232"/>
      <c r="T47" s="203"/>
      <c r="U47" s="203"/>
      <c r="V47" s="234"/>
      <c r="W47" s="234"/>
      <c r="X47" s="234"/>
      <c r="Y47" s="203"/>
      <c r="Z47" s="211"/>
    </row>
    <row r="48">
      <c r="A48" s="243"/>
      <c r="B48" s="240"/>
      <c r="C48" s="248"/>
      <c r="D48" s="240"/>
      <c r="F48" s="238" t="b">
        <v>0</v>
      </c>
      <c r="G48" s="179"/>
      <c r="H48" s="197" t="str">
        <f>IFERROR(__xludf.DUMMYFUNCTION("IF(ISBLANK($C48), """", FILTER('Stats-only'!$B$2:$E$70, 'Stats-only'!$A$2:$A$70 = $C48)) "),"")</f>
        <v/>
      </c>
      <c r="I48" s="188"/>
      <c r="J48" s="239"/>
      <c r="K48" s="197"/>
      <c r="L48" s="179"/>
      <c r="M48" s="197" t="str">
        <f>IFERROR(__xludf.DUMMYFUNCTION("IF(ISBLANK($C48), """", FILTER('Stats-only'!$G$2:$R$70, 'Stats-only'!$A$2:$A$70 = $C48)) "),"")</f>
        <v/>
      </c>
      <c r="N48" s="197"/>
      <c r="O48" s="197"/>
      <c r="P48" s="197"/>
      <c r="Q48" s="197"/>
      <c r="R48" s="240"/>
      <c r="S48" s="240"/>
      <c r="T48" s="197"/>
      <c r="U48" s="197"/>
      <c r="V48" s="242"/>
      <c r="W48" s="242"/>
      <c r="X48" s="242"/>
      <c r="Y48" s="197"/>
      <c r="Z48" s="198"/>
    </row>
    <row r="49">
      <c r="A49" s="245"/>
      <c r="B49" s="232"/>
      <c r="C49" s="248"/>
      <c r="D49" s="232"/>
      <c r="F49" s="230" t="b">
        <v>0</v>
      </c>
      <c r="G49" s="179"/>
      <c r="H49" s="203" t="str">
        <f>IFERROR(__xludf.DUMMYFUNCTION("IF(ISBLANK($C49), """", FILTER('Stats-only'!$B$2:$E$70, 'Stats-only'!$A$2:$A$70 = $C49)) "),"")</f>
        <v/>
      </c>
      <c r="I49" s="200"/>
      <c r="J49" s="207"/>
      <c r="K49" s="203"/>
      <c r="L49" s="179"/>
      <c r="M49" s="203" t="str">
        <f>IFERROR(__xludf.DUMMYFUNCTION("IF(ISBLANK($C49), """", FILTER('Stats-only'!$G$2:$R$70, 'Stats-only'!$A$2:$A$70 = $C49)) "),"")</f>
        <v/>
      </c>
      <c r="N49" s="203"/>
      <c r="O49" s="203"/>
      <c r="P49" s="203"/>
      <c r="Q49" s="203"/>
      <c r="R49" s="232"/>
      <c r="S49" s="232"/>
      <c r="T49" s="203"/>
      <c r="U49" s="203"/>
      <c r="V49" s="234"/>
      <c r="W49" s="234"/>
      <c r="X49" s="234"/>
      <c r="Y49" s="203"/>
      <c r="Z49" s="211"/>
    </row>
    <row r="50">
      <c r="A50" s="243"/>
      <c r="B50" s="240"/>
      <c r="C50" s="248"/>
      <c r="D50" s="240"/>
      <c r="F50" s="238" t="b">
        <v>0</v>
      </c>
      <c r="G50" s="179"/>
      <c r="H50" s="197" t="str">
        <f>IFERROR(__xludf.DUMMYFUNCTION("IF(ISBLANK($C50), """", FILTER('Stats-only'!$B$2:$E$70, 'Stats-only'!$A$2:$A$70 = $C50)) "),"")</f>
        <v/>
      </c>
      <c r="I50" s="188"/>
      <c r="J50" s="239"/>
      <c r="K50" s="197"/>
      <c r="L50" s="179"/>
      <c r="M50" s="197" t="str">
        <f>IFERROR(__xludf.DUMMYFUNCTION("IF(ISBLANK($C50), """", FILTER('Stats-only'!$G$2:$R$70, 'Stats-only'!$A$2:$A$70 = $C50)) "),"")</f>
        <v/>
      </c>
      <c r="N50" s="197"/>
      <c r="O50" s="197"/>
      <c r="P50" s="197"/>
      <c r="Q50" s="197"/>
      <c r="R50" s="240"/>
      <c r="S50" s="240"/>
      <c r="T50" s="197"/>
      <c r="U50" s="197"/>
      <c r="V50" s="242"/>
      <c r="W50" s="242"/>
      <c r="X50" s="242"/>
      <c r="Y50" s="197"/>
      <c r="Z50" s="198"/>
    </row>
    <row r="51">
      <c r="A51" s="245"/>
      <c r="B51" s="232"/>
      <c r="C51" s="248"/>
      <c r="D51" s="232"/>
      <c r="F51" s="230" t="b">
        <v>0</v>
      </c>
      <c r="G51" s="179"/>
      <c r="H51" s="203" t="str">
        <f>IFERROR(__xludf.DUMMYFUNCTION("IF(ISBLANK($C51), """", FILTER('Stats-only'!$B$2:$E$70, 'Stats-only'!$A$2:$A$70 = $C51)) "),"")</f>
        <v/>
      </c>
      <c r="I51" s="200"/>
      <c r="J51" s="207"/>
      <c r="K51" s="203"/>
      <c r="L51" s="179"/>
      <c r="M51" s="203" t="str">
        <f>IFERROR(__xludf.DUMMYFUNCTION("IF(ISBLANK($C51), """", FILTER('Stats-only'!$G$2:$R$70, 'Stats-only'!$A$2:$A$70 = $C51)) "),"")</f>
        <v/>
      </c>
      <c r="N51" s="203"/>
      <c r="O51" s="203"/>
      <c r="P51" s="203"/>
      <c r="Q51" s="203"/>
      <c r="R51" s="232"/>
      <c r="S51" s="232"/>
      <c r="T51" s="203"/>
      <c r="U51" s="203"/>
      <c r="V51" s="234"/>
      <c r="W51" s="234"/>
      <c r="X51" s="234"/>
      <c r="Y51" s="203"/>
      <c r="Z51" s="211"/>
    </row>
    <row r="52">
      <c r="A52" s="243"/>
      <c r="B52" s="240"/>
      <c r="C52" s="248"/>
      <c r="D52" s="240"/>
      <c r="F52" s="238" t="b">
        <v>0</v>
      </c>
      <c r="G52" s="179"/>
      <c r="H52" s="197" t="str">
        <f>IFERROR(__xludf.DUMMYFUNCTION("IF(ISBLANK($C52), """", FILTER('Stats-only'!$B$2:$E$70, 'Stats-only'!$A$2:$A$70 = $C52)) "),"")</f>
        <v/>
      </c>
      <c r="I52" s="188"/>
      <c r="J52" s="239"/>
      <c r="K52" s="197"/>
      <c r="L52" s="179"/>
      <c r="M52" s="197" t="str">
        <f>IFERROR(__xludf.DUMMYFUNCTION("IF(ISBLANK($C52), """", FILTER('Stats-only'!$G$2:$R$70, 'Stats-only'!$A$2:$A$70 = $C52)) "),"")</f>
        <v/>
      </c>
      <c r="N52" s="197"/>
      <c r="O52" s="197"/>
      <c r="P52" s="197"/>
      <c r="Q52" s="197"/>
      <c r="R52" s="240"/>
      <c r="S52" s="240"/>
      <c r="T52" s="197"/>
      <c r="U52" s="197"/>
      <c r="V52" s="242"/>
      <c r="W52" s="242"/>
      <c r="X52" s="242"/>
      <c r="Y52" s="197"/>
      <c r="Z52" s="198"/>
    </row>
    <row r="53">
      <c r="A53" s="245"/>
      <c r="B53" s="232"/>
      <c r="C53" s="248"/>
      <c r="D53" s="232"/>
      <c r="F53" s="230" t="b">
        <v>0</v>
      </c>
      <c r="G53" s="179"/>
      <c r="H53" s="203" t="str">
        <f>IFERROR(__xludf.DUMMYFUNCTION("IF(ISBLANK($C53), """", FILTER('Stats-only'!$B$2:$E$70, 'Stats-only'!$A$2:$A$70 = $C53)) "),"")</f>
        <v/>
      </c>
      <c r="I53" s="200"/>
      <c r="J53" s="207"/>
      <c r="K53" s="203"/>
      <c r="L53" s="179"/>
      <c r="M53" s="203" t="str">
        <f>IFERROR(__xludf.DUMMYFUNCTION("IF(ISBLANK($C53), """", FILTER('Stats-only'!$G$2:$R$70, 'Stats-only'!$A$2:$A$70 = $C53)) "),"")</f>
        <v/>
      </c>
      <c r="N53" s="203"/>
      <c r="O53" s="203"/>
      <c r="P53" s="203"/>
      <c r="Q53" s="203"/>
      <c r="R53" s="232"/>
      <c r="S53" s="232"/>
      <c r="T53" s="203"/>
      <c r="U53" s="203"/>
      <c r="V53" s="234"/>
      <c r="W53" s="234"/>
      <c r="X53" s="234"/>
      <c r="Y53" s="203"/>
      <c r="Z53" s="211"/>
    </row>
    <row r="54">
      <c r="A54" s="243"/>
      <c r="B54" s="240"/>
      <c r="C54" s="248"/>
      <c r="D54" s="240"/>
      <c r="F54" s="238" t="b">
        <v>0</v>
      </c>
      <c r="G54" s="179"/>
      <c r="H54" s="197" t="str">
        <f>IFERROR(__xludf.DUMMYFUNCTION("IF(ISBLANK($C54), """", FILTER('Stats-only'!$B$2:$E$70, 'Stats-only'!$A$2:$A$70 = $C54)) "),"")</f>
        <v/>
      </c>
      <c r="I54" s="188"/>
      <c r="J54" s="239"/>
      <c r="K54" s="197"/>
      <c r="L54" s="179"/>
      <c r="M54" s="197" t="str">
        <f>IFERROR(__xludf.DUMMYFUNCTION("IF(ISBLANK($C54), """", FILTER('Stats-only'!$G$2:$R$70, 'Stats-only'!$A$2:$A$70 = $C54)) "),"")</f>
        <v/>
      </c>
      <c r="N54" s="197"/>
      <c r="O54" s="197"/>
      <c r="P54" s="197"/>
      <c r="Q54" s="197"/>
      <c r="R54" s="240"/>
      <c r="S54" s="240"/>
      <c r="T54" s="197"/>
      <c r="U54" s="197"/>
      <c r="V54" s="242"/>
      <c r="W54" s="242"/>
      <c r="X54" s="242"/>
      <c r="Y54" s="197"/>
      <c r="Z54" s="198"/>
    </row>
    <row r="55">
      <c r="A55" s="245"/>
      <c r="B55" s="232"/>
      <c r="C55" s="248"/>
      <c r="D55" s="232"/>
      <c r="F55" s="230" t="b">
        <v>0</v>
      </c>
      <c r="G55" s="179"/>
      <c r="H55" s="203" t="str">
        <f>IFERROR(__xludf.DUMMYFUNCTION("IF(ISBLANK($C55), """", FILTER('Stats-only'!$B$2:$E$70, 'Stats-only'!$A$2:$A$70 = $C55)) "),"")</f>
        <v/>
      </c>
      <c r="I55" s="200"/>
      <c r="J55" s="207"/>
      <c r="K55" s="203"/>
      <c r="L55" s="179"/>
      <c r="M55" s="203" t="str">
        <f>IFERROR(__xludf.DUMMYFUNCTION("IF(ISBLANK($C55), """", FILTER('Stats-only'!$G$2:$R$70, 'Stats-only'!$A$2:$A$70 = $C55)) "),"")</f>
        <v/>
      </c>
      <c r="N55" s="203"/>
      <c r="O55" s="203"/>
      <c r="P55" s="203"/>
      <c r="Q55" s="203"/>
      <c r="R55" s="232"/>
      <c r="S55" s="232"/>
      <c r="T55" s="203"/>
      <c r="U55" s="203"/>
      <c r="V55" s="234"/>
      <c r="W55" s="234"/>
      <c r="X55" s="234"/>
      <c r="Y55" s="203"/>
      <c r="Z55" s="211"/>
    </row>
    <row r="56">
      <c r="A56" s="243"/>
      <c r="B56" s="240"/>
      <c r="C56" s="248"/>
      <c r="D56" s="240"/>
      <c r="F56" s="238" t="b">
        <v>0</v>
      </c>
      <c r="G56" s="179"/>
      <c r="H56" s="197" t="str">
        <f>IFERROR(__xludf.DUMMYFUNCTION("IF(ISBLANK($C56), """", FILTER('Stats-only'!$B$2:$E$70, 'Stats-only'!$A$2:$A$70 = $C56)) "),"")</f>
        <v/>
      </c>
      <c r="I56" s="188"/>
      <c r="J56" s="239"/>
      <c r="K56" s="197"/>
      <c r="L56" s="179"/>
      <c r="M56" s="197" t="str">
        <f>IFERROR(__xludf.DUMMYFUNCTION("IF(ISBLANK($C56), """", FILTER('Stats-only'!$G$2:$R$70, 'Stats-only'!$A$2:$A$70 = $C56)) "),"")</f>
        <v/>
      </c>
      <c r="N56" s="197"/>
      <c r="O56" s="197"/>
      <c r="P56" s="197"/>
      <c r="Q56" s="197"/>
      <c r="R56" s="240"/>
      <c r="S56" s="240"/>
      <c r="T56" s="197"/>
      <c r="U56" s="197"/>
      <c r="V56" s="242"/>
      <c r="W56" s="242"/>
      <c r="X56" s="242"/>
      <c r="Y56" s="197"/>
      <c r="Z56" s="198"/>
    </row>
    <row r="57">
      <c r="A57" s="245"/>
      <c r="B57" s="232"/>
      <c r="C57" s="248"/>
      <c r="D57" s="232"/>
      <c r="F57" s="230" t="b">
        <v>0</v>
      </c>
      <c r="G57" s="179"/>
      <c r="H57" s="203" t="str">
        <f>IFERROR(__xludf.DUMMYFUNCTION("IF(ISBLANK($C57), """", FILTER('Stats-only'!$B$2:$E$70, 'Stats-only'!$A$2:$A$70 = $C57)) "),"")</f>
        <v/>
      </c>
      <c r="I57" s="200"/>
      <c r="J57" s="207"/>
      <c r="K57" s="203"/>
      <c r="L57" s="179"/>
      <c r="M57" s="203" t="str">
        <f>IFERROR(__xludf.DUMMYFUNCTION("IF(ISBLANK($C57), """", FILTER('Stats-only'!$G$2:$R$70, 'Stats-only'!$A$2:$A$70 = $C57)) "),"")</f>
        <v/>
      </c>
      <c r="N57" s="203"/>
      <c r="O57" s="203"/>
      <c r="P57" s="203"/>
      <c r="Q57" s="203"/>
      <c r="R57" s="232"/>
      <c r="S57" s="232"/>
      <c r="T57" s="203"/>
      <c r="U57" s="203"/>
      <c r="V57" s="234"/>
      <c r="W57" s="234"/>
      <c r="X57" s="234"/>
      <c r="Y57" s="203"/>
      <c r="Z57" s="211"/>
    </row>
    <row r="58">
      <c r="A58" s="243"/>
      <c r="B58" s="240"/>
      <c r="C58" s="248"/>
      <c r="D58" s="240"/>
      <c r="F58" s="238" t="b">
        <v>0</v>
      </c>
      <c r="G58" s="179"/>
      <c r="H58" s="197" t="str">
        <f>IFERROR(__xludf.DUMMYFUNCTION("IF(ISBLANK($C58), """", FILTER('Stats-only'!$B$2:$E$70, 'Stats-only'!$A$2:$A$70 = $C58)) "),"")</f>
        <v/>
      </c>
      <c r="I58" s="188"/>
      <c r="J58" s="239"/>
      <c r="K58" s="197"/>
      <c r="L58" s="179"/>
      <c r="M58" s="197" t="str">
        <f>IFERROR(__xludf.DUMMYFUNCTION("IF(ISBLANK($C58), """", FILTER('Stats-only'!$G$2:$R$70, 'Stats-only'!$A$2:$A$70 = $C58)) "),"")</f>
        <v/>
      </c>
      <c r="N58" s="197"/>
      <c r="O58" s="197"/>
      <c r="P58" s="197"/>
      <c r="Q58" s="197"/>
      <c r="R58" s="240"/>
      <c r="S58" s="240"/>
      <c r="T58" s="197"/>
      <c r="U58" s="197"/>
      <c r="V58" s="242"/>
      <c r="W58" s="242"/>
      <c r="X58" s="242"/>
      <c r="Y58" s="197"/>
      <c r="Z58" s="198"/>
    </row>
    <row r="59">
      <c r="A59" s="245"/>
      <c r="B59" s="232"/>
      <c r="C59" s="248"/>
      <c r="D59" s="232"/>
      <c r="F59" s="230" t="b">
        <v>0</v>
      </c>
      <c r="G59" s="179"/>
      <c r="H59" s="203" t="str">
        <f>IFERROR(__xludf.DUMMYFUNCTION("IF(ISBLANK($C59), """", FILTER('Stats-only'!$B$2:$E$70, 'Stats-only'!$A$2:$A$70 = $C59)) "),"")</f>
        <v/>
      </c>
      <c r="I59" s="200"/>
      <c r="J59" s="207"/>
      <c r="K59" s="203"/>
      <c r="L59" s="179"/>
      <c r="M59" s="203" t="str">
        <f>IFERROR(__xludf.DUMMYFUNCTION("IF(ISBLANK($C59), """", FILTER('Stats-only'!$G$2:$R$70, 'Stats-only'!$A$2:$A$70 = $C59)) "),"")</f>
        <v/>
      </c>
      <c r="N59" s="203"/>
      <c r="O59" s="203"/>
      <c r="P59" s="203"/>
      <c r="Q59" s="203"/>
      <c r="R59" s="232"/>
      <c r="S59" s="232"/>
      <c r="T59" s="203"/>
      <c r="U59" s="203"/>
      <c r="V59" s="234"/>
      <c r="W59" s="234"/>
      <c r="X59" s="234"/>
      <c r="Y59" s="203"/>
      <c r="Z59" s="211"/>
    </row>
    <row r="60">
      <c r="A60" s="243"/>
      <c r="B60" s="240"/>
      <c r="C60" s="248"/>
      <c r="D60" s="240"/>
      <c r="F60" s="238" t="b">
        <v>0</v>
      </c>
      <c r="G60" s="179"/>
      <c r="H60" s="197" t="str">
        <f>IFERROR(__xludf.DUMMYFUNCTION("IF(ISBLANK($C60), """", FILTER('Stats-only'!$B$2:$E$70, 'Stats-only'!$A$2:$A$70 = $C60)) "),"")</f>
        <v/>
      </c>
      <c r="I60" s="188"/>
      <c r="J60" s="239"/>
      <c r="K60" s="197"/>
      <c r="L60" s="179"/>
      <c r="M60" s="197" t="str">
        <f>IFERROR(__xludf.DUMMYFUNCTION("IF(ISBLANK($C60), """", FILTER('Stats-only'!$G$2:$R$70, 'Stats-only'!$A$2:$A$70 = $C60)) "),"")</f>
        <v/>
      </c>
      <c r="N60" s="197"/>
      <c r="O60" s="197"/>
      <c r="P60" s="197"/>
      <c r="Q60" s="197"/>
      <c r="R60" s="240"/>
      <c r="S60" s="240"/>
      <c r="T60" s="197"/>
      <c r="U60" s="197"/>
      <c r="V60" s="242"/>
      <c r="W60" s="242"/>
      <c r="X60" s="242"/>
      <c r="Y60" s="197"/>
      <c r="Z60" s="198"/>
    </row>
    <row r="61">
      <c r="A61" s="245"/>
      <c r="B61" s="232"/>
      <c r="C61" s="248"/>
      <c r="D61" s="232"/>
      <c r="F61" s="230" t="b">
        <v>0</v>
      </c>
      <c r="G61" s="179"/>
      <c r="H61" s="203" t="str">
        <f>IFERROR(__xludf.DUMMYFUNCTION("IF(ISBLANK($C61), """", FILTER('Stats-only'!$B$2:$E$70, 'Stats-only'!$A$2:$A$70 = $C61)) "),"")</f>
        <v/>
      </c>
      <c r="I61" s="200"/>
      <c r="J61" s="207"/>
      <c r="K61" s="203"/>
      <c r="L61" s="179"/>
      <c r="M61" s="203" t="str">
        <f>IFERROR(__xludf.DUMMYFUNCTION("IF(ISBLANK($C61), """", FILTER('Stats-only'!$G$2:$R$70, 'Stats-only'!$A$2:$A$70 = $C61)) "),"")</f>
        <v/>
      </c>
      <c r="N61" s="203"/>
      <c r="O61" s="203"/>
      <c r="P61" s="203"/>
      <c r="Q61" s="203"/>
      <c r="R61" s="232"/>
      <c r="S61" s="232"/>
      <c r="T61" s="203"/>
      <c r="U61" s="203"/>
      <c r="V61" s="234"/>
      <c r="W61" s="234"/>
      <c r="X61" s="234"/>
      <c r="Y61" s="203"/>
      <c r="Z61" s="211"/>
    </row>
    <row r="62">
      <c r="A62" s="243"/>
      <c r="B62" s="240"/>
      <c r="C62" s="248"/>
      <c r="D62" s="240"/>
      <c r="F62" s="238" t="b">
        <v>0</v>
      </c>
      <c r="G62" s="179"/>
      <c r="H62" s="197" t="str">
        <f>IFERROR(__xludf.DUMMYFUNCTION("IF(ISBLANK($C62), """", FILTER('Stats-only'!$B$2:$E$70, 'Stats-only'!$A$2:$A$70 = $C62)) "),"")</f>
        <v/>
      </c>
      <c r="I62" s="188"/>
      <c r="J62" s="239"/>
      <c r="K62" s="197"/>
      <c r="L62" s="179"/>
      <c r="M62" s="197" t="str">
        <f>IFERROR(__xludf.DUMMYFUNCTION("IF(ISBLANK($C62), """", FILTER('Stats-only'!$G$2:$R$70, 'Stats-only'!$A$2:$A$70 = $C62)) "),"")</f>
        <v/>
      </c>
      <c r="N62" s="197"/>
      <c r="O62" s="197"/>
      <c r="P62" s="197"/>
      <c r="Q62" s="197"/>
      <c r="R62" s="240"/>
      <c r="S62" s="240"/>
      <c r="T62" s="197"/>
      <c r="U62" s="197"/>
      <c r="V62" s="242"/>
      <c r="W62" s="242"/>
      <c r="X62" s="242"/>
      <c r="Y62" s="197"/>
      <c r="Z62" s="198"/>
    </row>
    <row r="63">
      <c r="A63" s="245"/>
      <c r="B63" s="232"/>
      <c r="C63" s="248"/>
      <c r="D63" s="232"/>
      <c r="F63" s="230" t="b">
        <v>0</v>
      </c>
      <c r="G63" s="179"/>
      <c r="H63" s="203" t="str">
        <f>IFERROR(__xludf.DUMMYFUNCTION("IF(ISBLANK($C63), """", FILTER('Stats-only'!$B$2:$E$70, 'Stats-only'!$A$2:$A$70 = $C63)) "),"")</f>
        <v/>
      </c>
      <c r="I63" s="200"/>
      <c r="J63" s="207"/>
      <c r="K63" s="203"/>
      <c r="L63" s="179"/>
      <c r="M63" s="203" t="str">
        <f>IFERROR(__xludf.DUMMYFUNCTION("IF(ISBLANK($C63), """", FILTER('Stats-only'!$G$2:$R$70, 'Stats-only'!$A$2:$A$70 = $C63)) "),"")</f>
        <v/>
      </c>
      <c r="N63" s="203"/>
      <c r="O63" s="203"/>
      <c r="P63" s="203"/>
      <c r="Q63" s="203"/>
      <c r="R63" s="232"/>
      <c r="S63" s="232"/>
      <c r="T63" s="203"/>
      <c r="U63" s="203"/>
      <c r="V63" s="234"/>
      <c r="W63" s="234"/>
      <c r="X63" s="234"/>
      <c r="Y63" s="203"/>
      <c r="Z63" s="211"/>
    </row>
    <row r="64">
      <c r="A64" s="243"/>
      <c r="B64" s="240"/>
      <c r="C64" s="248"/>
      <c r="D64" s="240"/>
      <c r="F64" s="238" t="b">
        <v>0</v>
      </c>
      <c r="G64" s="179"/>
      <c r="H64" s="197" t="str">
        <f>IFERROR(__xludf.DUMMYFUNCTION("IF(ISBLANK($C64), """", FILTER('Stats-only'!$B$2:$E$70, 'Stats-only'!$A$2:$A$70 = $C64)) "),"")</f>
        <v/>
      </c>
      <c r="I64" s="188"/>
      <c r="J64" s="239"/>
      <c r="K64" s="197"/>
      <c r="L64" s="179"/>
      <c r="M64" s="197" t="str">
        <f>IFERROR(__xludf.DUMMYFUNCTION("IF(ISBLANK($C64), """", FILTER('Stats-only'!$G$2:$R$70, 'Stats-only'!$A$2:$A$70 = $C64)) "),"")</f>
        <v/>
      </c>
      <c r="N64" s="197"/>
      <c r="O64" s="197"/>
      <c r="P64" s="197"/>
      <c r="Q64" s="197"/>
      <c r="R64" s="240"/>
      <c r="S64" s="240"/>
      <c r="T64" s="197"/>
      <c r="U64" s="197"/>
      <c r="V64" s="242"/>
      <c r="W64" s="242"/>
      <c r="X64" s="242"/>
      <c r="Y64" s="197"/>
      <c r="Z64" s="198"/>
    </row>
    <row r="65">
      <c r="A65" s="245"/>
      <c r="B65" s="232"/>
      <c r="C65" s="248"/>
      <c r="D65" s="232"/>
      <c r="F65" s="230" t="b">
        <v>0</v>
      </c>
      <c r="G65" s="179"/>
      <c r="H65" s="203" t="str">
        <f>IFERROR(__xludf.DUMMYFUNCTION("IF(ISBLANK($C65), """", FILTER('Stats-only'!$B$2:$E$70, 'Stats-only'!$A$2:$A$70 = $C65)) "),"")</f>
        <v/>
      </c>
      <c r="I65" s="200"/>
      <c r="J65" s="207"/>
      <c r="K65" s="203"/>
      <c r="L65" s="179"/>
      <c r="M65" s="203" t="str">
        <f>IFERROR(__xludf.DUMMYFUNCTION("IF(ISBLANK($C65), """", FILTER('Stats-only'!$G$2:$R$70, 'Stats-only'!$A$2:$A$70 = $C65)) "),"")</f>
        <v/>
      </c>
      <c r="N65" s="203"/>
      <c r="O65" s="203"/>
      <c r="P65" s="203"/>
      <c r="Q65" s="203"/>
      <c r="R65" s="232"/>
      <c r="S65" s="232"/>
      <c r="T65" s="203"/>
      <c r="U65" s="203"/>
      <c r="V65" s="234"/>
      <c r="W65" s="234"/>
      <c r="X65" s="234"/>
      <c r="Y65" s="203"/>
      <c r="Z65" s="211"/>
    </row>
    <row r="66">
      <c r="A66" s="243"/>
      <c r="B66" s="240"/>
      <c r="C66" s="248"/>
      <c r="D66" s="240"/>
      <c r="F66" s="238" t="b">
        <v>0</v>
      </c>
      <c r="G66" s="179"/>
      <c r="H66" s="197" t="str">
        <f>IFERROR(__xludf.DUMMYFUNCTION("IF(ISBLANK($C66), """", FILTER('Stats-only'!$B$2:$E$70, 'Stats-only'!$A$2:$A$70 = $C66)) "),"")</f>
        <v/>
      </c>
      <c r="I66" s="188"/>
      <c r="J66" s="239"/>
      <c r="K66" s="197"/>
      <c r="L66" s="179"/>
      <c r="M66" s="197" t="str">
        <f>IFERROR(__xludf.DUMMYFUNCTION("IF(ISBLANK($C66), """", FILTER('Stats-only'!$G$2:$R$70, 'Stats-only'!$A$2:$A$70 = $C66)) "),"")</f>
        <v/>
      </c>
      <c r="N66" s="197"/>
      <c r="O66" s="197"/>
      <c r="P66" s="197"/>
      <c r="Q66" s="197"/>
      <c r="R66" s="240"/>
      <c r="S66" s="240"/>
      <c r="T66" s="197"/>
      <c r="U66" s="197"/>
      <c r="V66" s="242"/>
      <c r="W66" s="242"/>
      <c r="X66" s="242"/>
      <c r="Y66" s="197"/>
      <c r="Z66" s="198"/>
    </row>
    <row r="67">
      <c r="A67" s="245"/>
      <c r="B67" s="232"/>
      <c r="C67" s="248"/>
      <c r="D67" s="232"/>
      <c r="F67" s="230" t="b">
        <v>0</v>
      </c>
      <c r="G67" s="179"/>
      <c r="H67" s="203" t="str">
        <f>IFERROR(__xludf.DUMMYFUNCTION("IF(ISBLANK($C67), """", FILTER('Stats-only'!$B$2:$E$70, 'Stats-only'!$A$2:$A$70 = $C67)) "),"")</f>
        <v/>
      </c>
      <c r="I67" s="200"/>
      <c r="J67" s="207"/>
      <c r="K67" s="203"/>
      <c r="L67" s="179"/>
      <c r="M67" s="203" t="str">
        <f>IFERROR(__xludf.DUMMYFUNCTION("IF(ISBLANK($C67), """", FILTER('Stats-only'!$G$2:$R$70, 'Stats-only'!$A$2:$A$70 = $C67)) "),"")</f>
        <v/>
      </c>
      <c r="N67" s="203"/>
      <c r="O67" s="203"/>
      <c r="P67" s="203"/>
      <c r="Q67" s="203"/>
      <c r="R67" s="232"/>
      <c r="S67" s="232"/>
      <c r="T67" s="203"/>
      <c r="U67" s="203"/>
      <c r="V67" s="234"/>
      <c r="W67" s="234"/>
      <c r="X67" s="234"/>
      <c r="Y67" s="203"/>
      <c r="Z67" s="211"/>
    </row>
    <row r="68">
      <c r="A68" s="243"/>
      <c r="B68" s="240"/>
      <c r="C68" s="248"/>
      <c r="D68" s="240"/>
      <c r="F68" s="238" t="b">
        <v>0</v>
      </c>
      <c r="G68" s="179"/>
      <c r="H68" s="197" t="str">
        <f>IFERROR(__xludf.DUMMYFUNCTION("IF(ISBLANK($C68), """", FILTER('Stats-only'!$B$2:$E$70, 'Stats-only'!$A$2:$A$70 = $C68)) "),"")</f>
        <v/>
      </c>
      <c r="I68" s="188"/>
      <c r="J68" s="239"/>
      <c r="K68" s="197"/>
      <c r="L68" s="179"/>
      <c r="M68" s="197" t="str">
        <f>IFERROR(__xludf.DUMMYFUNCTION("IF(ISBLANK($C68), """", FILTER('Stats-only'!$G$2:$R$70, 'Stats-only'!$A$2:$A$70 = $C68)) "),"")</f>
        <v/>
      </c>
      <c r="N68" s="197"/>
      <c r="O68" s="197"/>
      <c r="P68" s="197"/>
      <c r="Q68" s="197"/>
      <c r="R68" s="240"/>
      <c r="S68" s="240"/>
      <c r="T68" s="197"/>
      <c r="U68" s="197"/>
      <c r="V68" s="242"/>
      <c r="W68" s="242"/>
      <c r="X68" s="242"/>
      <c r="Y68" s="197"/>
      <c r="Z68" s="198"/>
    </row>
    <row r="69">
      <c r="A69" s="245"/>
      <c r="B69" s="232"/>
      <c r="C69" s="248"/>
      <c r="D69" s="232"/>
      <c r="F69" s="230" t="b">
        <v>0</v>
      </c>
      <c r="G69" s="179"/>
      <c r="H69" s="203" t="str">
        <f>IFERROR(__xludf.DUMMYFUNCTION("IF(ISBLANK($C69), """", FILTER('Stats-only'!$B$2:$E$70, 'Stats-only'!$A$2:$A$70 = $C69)) "),"")</f>
        <v/>
      </c>
      <c r="I69" s="200"/>
      <c r="J69" s="207"/>
      <c r="K69" s="203"/>
      <c r="L69" s="179"/>
      <c r="M69" s="203" t="str">
        <f>IFERROR(__xludf.DUMMYFUNCTION("IF(ISBLANK($C69), """", FILTER('Stats-only'!$G$2:$R$70, 'Stats-only'!$A$2:$A$70 = $C69)) "),"")</f>
        <v/>
      </c>
      <c r="N69" s="203"/>
      <c r="O69" s="203"/>
      <c r="P69" s="203"/>
      <c r="Q69" s="203"/>
      <c r="R69" s="232"/>
      <c r="S69" s="232"/>
      <c r="T69" s="203"/>
      <c r="U69" s="203"/>
      <c r="V69" s="234"/>
      <c r="W69" s="234"/>
      <c r="X69" s="234"/>
      <c r="Y69" s="203"/>
      <c r="Z69" s="211"/>
    </row>
    <row r="70">
      <c r="A70" s="243"/>
      <c r="B70" s="240"/>
      <c r="C70" s="248"/>
      <c r="D70" s="240"/>
      <c r="F70" s="238" t="b">
        <v>0</v>
      </c>
      <c r="G70" s="179"/>
      <c r="H70" s="197" t="str">
        <f>IFERROR(__xludf.DUMMYFUNCTION("IF(ISBLANK($C70), """", FILTER('Stats-only'!$B$2:$E$70, 'Stats-only'!$A$2:$A$70 = $C70)) "),"")</f>
        <v/>
      </c>
      <c r="I70" s="188"/>
      <c r="J70" s="239"/>
      <c r="K70" s="197"/>
      <c r="L70" s="179"/>
      <c r="M70" s="197" t="str">
        <f>IFERROR(__xludf.DUMMYFUNCTION("IF(ISBLANK($C70), """", FILTER('Stats-only'!$G$2:$R$70, 'Stats-only'!$A$2:$A$70 = $C70)) "),"")</f>
        <v/>
      </c>
      <c r="N70" s="197"/>
      <c r="O70" s="197"/>
      <c r="P70" s="197"/>
      <c r="Q70" s="197"/>
      <c r="R70" s="240"/>
      <c r="S70" s="240"/>
      <c r="T70" s="197"/>
      <c r="U70" s="197"/>
      <c r="V70" s="242"/>
      <c r="W70" s="242"/>
      <c r="X70" s="242"/>
      <c r="Y70" s="197"/>
      <c r="Z70" s="198"/>
    </row>
    <row r="71">
      <c r="A71" s="245"/>
      <c r="B71" s="232"/>
      <c r="C71" s="248"/>
      <c r="D71" s="232"/>
      <c r="F71" s="230" t="b">
        <v>0</v>
      </c>
      <c r="G71" s="179"/>
      <c r="H71" s="203" t="str">
        <f>IFERROR(__xludf.DUMMYFUNCTION("IF(ISBLANK($C71), """", FILTER('Stats-only'!$B$2:$E$70, 'Stats-only'!$A$2:$A$70 = $C71)) "),"")</f>
        <v/>
      </c>
      <c r="I71" s="200"/>
      <c r="J71" s="207"/>
      <c r="K71" s="203"/>
      <c r="L71" s="179"/>
      <c r="M71" s="203" t="str">
        <f>IFERROR(__xludf.DUMMYFUNCTION("IF(ISBLANK($C71), """", FILTER('Stats-only'!$G$2:$R$70, 'Stats-only'!$A$2:$A$70 = $C71)) "),"")</f>
        <v/>
      </c>
      <c r="N71" s="203"/>
      <c r="O71" s="203"/>
      <c r="P71" s="203"/>
      <c r="Q71" s="203"/>
      <c r="R71" s="232"/>
      <c r="S71" s="232"/>
      <c r="T71" s="203"/>
      <c r="U71" s="203"/>
      <c r="V71" s="234"/>
      <c r="W71" s="234"/>
      <c r="X71" s="234"/>
      <c r="Y71" s="203"/>
      <c r="Z71" s="211"/>
    </row>
    <row r="72">
      <c r="A72" s="243"/>
      <c r="B72" s="240"/>
      <c r="C72" s="248"/>
      <c r="D72" s="240"/>
      <c r="F72" s="238" t="b">
        <v>0</v>
      </c>
      <c r="G72" s="179"/>
      <c r="H72" s="197" t="str">
        <f>IFERROR(__xludf.DUMMYFUNCTION("IF(ISBLANK($C72), """", FILTER('Stats-only'!$B$2:$E$70, 'Stats-only'!$A$2:$A$70 = $C72)) "),"")</f>
        <v/>
      </c>
      <c r="I72" s="188"/>
      <c r="J72" s="239"/>
      <c r="K72" s="197"/>
      <c r="L72" s="179"/>
      <c r="M72" s="197" t="str">
        <f>IFERROR(__xludf.DUMMYFUNCTION("IF(ISBLANK($C72), """", FILTER('Stats-only'!$G$2:$R$70, 'Stats-only'!$A$2:$A$70 = $C72)) "),"")</f>
        <v/>
      </c>
      <c r="N72" s="197"/>
      <c r="O72" s="197"/>
      <c r="P72" s="197"/>
      <c r="Q72" s="197"/>
      <c r="R72" s="240"/>
      <c r="S72" s="240"/>
      <c r="T72" s="197"/>
      <c r="U72" s="197"/>
      <c r="V72" s="242"/>
      <c r="W72" s="242"/>
      <c r="X72" s="242"/>
      <c r="Y72" s="197"/>
      <c r="Z72" s="198"/>
    </row>
    <row r="73">
      <c r="A73" s="245"/>
      <c r="B73" s="232"/>
      <c r="C73" s="248"/>
      <c r="D73" s="232"/>
      <c r="F73" s="230" t="b">
        <v>0</v>
      </c>
      <c r="G73" s="179"/>
      <c r="H73" s="203" t="str">
        <f>IFERROR(__xludf.DUMMYFUNCTION("IF(ISBLANK($C73), """", FILTER('Stats-only'!$B$2:$E$70, 'Stats-only'!$A$2:$A$70 = $C73)) "),"")</f>
        <v/>
      </c>
      <c r="I73" s="200"/>
      <c r="J73" s="207"/>
      <c r="K73" s="203"/>
      <c r="L73" s="179"/>
      <c r="M73" s="203" t="str">
        <f>IFERROR(__xludf.DUMMYFUNCTION("IF(ISBLANK($C73), """", FILTER('Stats-only'!$G$2:$R$70, 'Stats-only'!$A$2:$A$70 = $C73)) "),"")</f>
        <v/>
      </c>
      <c r="N73" s="203"/>
      <c r="O73" s="203"/>
      <c r="P73" s="203"/>
      <c r="Q73" s="203"/>
      <c r="R73" s="232"/>
      <c r="S73" s="232"/>
      <c r="T73" s="203"/>
      <c r="U73" s="203"/>
      <c r="V73" s="234"/>
      <c r="W73" s="234"/>
      <c r="X73" s="234"/>
      <c r="Y73" s="203"/>
      <c r="Z73" s="211"/>
    </row>
    <row r="74">
      <c r="A74" s="243"/>
      <c r="B74" s="240"/>
      <c r="C74" s="248"/>
      <c r="D74" s="240"/>
      <c r="F74" s="238" t="b">
        <v>0</v>
      </c>
      <c r="G74" s="179"/>
      <c r="H74" s="197" t="str">
        <f>IFERROR(__xludf.DUMMYFUNCTION("IF(ISBLANK($C74), """", FILTER('Stats-only'!$B$2:$E$70, 'Stats-only'!$A$2:$A$70 = $C74)) "),"")</f>
        <v/>
      </c>
      <c r="I74" s="188"/>
      <c r="J74" s="239"/>
      <c r="K74" s="197"/>
      <c r="L74" s="179"/>
      <c r="M74" s="197" t="str">
        <f>IFERROR(__xludf.DUMMYFUNCTION("IF(ISBLANK($C74), """", FILTER('Stats-only'!$G$2:$R$70, 'Stats-only'!$A$2:$A$70 = $C74)) "),"")</f>
        <v/>
      </c>
      <c r="N74" s="197"/>
      <c r="O74" s="197"/>
      <c r="P74" s="197"/>
      <c r="Q74" s="197"/>
      <c r="R74" s="240"/>
      <c r="S74" s="240"/>
      <c r="T74" s="197"/>
      <c r="U74" s="197"/>
      <c r="V74" s="242"/>
      <c r="W74" s="242"/>
      <c r="X74" s="242"/>
      <c r="Y74" s="197"/>
      <c r="Z74" s="198"/>
    </row>
    <row r="75">
      <c r="A75" s="245"/>
      <c r="B75" s="232"/>
      <c r="C75" s="248"/>
      <c r="D75" s="232"/>
      <c r="F75" s="230" t="b">
        <v>0</v>
      </c>
      <c r="G75" s="179"/>
      <c r="H75" s="203" t="str">
        <f>IFERROR(__xludf.DUMMYFUNCTION("IF(ISBLANK($C75), """", FILTER('Stats-only'!$B$2:$E$70, 'Stats-only'!$A$2:$A$70 = $C75)) "),"")</f>
        <v/>
      </c>
      <c r="I75" s="200"/>
      <c r="J75" s="207"/>
      <c r="K75" s="203"/>
      <c r="L75" s="179"/>
      <c r="M75" s="203" t="str">
        <f>IFERROR(__xludf.DUMMYFUNCTION("IF(ISBLANK($C75), """", FILTER('Stats-only'!$G$2:$R$70, 'Stats-only'!$A$2:$A$70 = $C75)) "),"")</f>
        <v/>
      </c>
      <c r="N75" s="203"/>
      <c r="O75" s="203"/>
      <c r="P75" s="203"/>
      <c r="Q75" s="203"/>
      <c r="R75" s="232"/>
      <c r="S75" s="232"/>
      <c r="T75" s="203"/>
      <c r="U75" s="203"/>
      <c r="V75" s="234"/>
      <c r="W75" s="234"/>
      <c r="X75" s="234"/>
      <c r="Y75" s="203"/>
      <c r="Z75" s="211"/>
    </row>
    <row r="76">
      <c r="A76" s="243"/>
      <c r="B76" s="240"/>
      <c r="C76" s="248"/>
      <c r="D76" s="240"/>
      <c r="F76" s="238" t="b">
        <v>0</v>
      </c>
      <c r="G76" s="179"/>
      <c r="H76" s="197" t="str">
        <f>IFERROR(__xludf.DUMMYFUNCTION("IF(ISBLANK($C76), """", FILTER('Stats-only'!$B$2:$E$70, 'Stats-only'!$A$2:$A$70 = $C76)) "),"")</f>
        <v/>
      </c>
      <c r="I76" s="188"/>
      <c r="J76" s="239"/>
      <c r="K76" s="197"/>
      <c r="L76" s="179"/>
      <c r="M76" s="197" t="str">
        <f>IFERROR(__xludf.DUMMYFUNCTION("IF(ISBLANK($C76), """", FILTER('Stats-only'!$G$2:$R$70, 'Stats-only'!$A$2:$A$70 = $C76)) "),"")</f>
        <v/>
      </c>
      <c r="N76" s="197"/>
      <c r="O76" s="197"/>
      <c r="P76" s="197"/>
      <c r="Q76" s="197"/>
      <c r="R76" s="240"/>
      <c r="S76" s="240"/>
      <c r="T76" s="197"/>
      <c r="U76" s="197"/>
      <c r="V76" s="242"/>
      <c r="W76" s="242"/>
      <c r="X76" s="242"/>
      <c r="Y76" s="197"/>
      <c r="Z76" s="198"/>
    </row>
    <row r="77">
      <c r="A77" s="245"/>
      <c r="B77" s="232"/>
      <c r="C77" s="248"/>
      <c r="D77" s="232"/>
      <c r="F77" s="230" t="b">
        <v>0</v>
      </c>
      <c r="G77" s="179"/>
      <c r="H77" s="203" t="str">
        <f>IFERROR(__xludf.DUMMYFUNCTION("IF(ISBLANK($C77), """", FILTER('Stats-only'!$B$2:$E$70, 'Stats-only'!$A$2:$A$70 = $C77)) "),"")</f>
        <v/>
      </c>
      <c r="I77" s="200"/>
      <c r="J77" s="207"/>
      <c r="K77" s="203"/>
      <c r="L77" s="179"/>
      <c r="M77" s="203" t="str">
        <f>IFERROR(__xludf.DUMMYFUNCTION("IF(ISBLANK($C77), """", FILTER('Stats-only'!$G$2:$R$70, 'Stats-only'!$A$2:$A$70 = $C77)) "),"")</f>
        <v/>
      </c>
      <c r="N77" s="203"/>
      <c r="O77" s="203"/>
      <c r="P77" s="203"/>
      <c r="Q77" s="203"/>
      <c r="R77" s="232"/>
      <c r="S77" s="232"/>
      <c r="T77" s="203"/>
      <c r="U77" s="203"/>
      <c r="V77" s="234"/>
      <c r="W77" s="234"/>
      <c r="X77" s="234"/>
      <c r="Y77" s="203"/>
      <c r="Z77" s="211"/>
    </row>
    <row r="78">
      <c r="A78" s="243"/>
      <c r="B78" s="240"/>
      <c r="C78" s="248"/>
      <c r="D78" s="240"/>
      <c r="F78" s="238" t="b">
        <v>0</v>
      </c>
      <c r="G78" s="179"/>
      <c r="H78" s="197" t="str">
        <f>IFERROR(__xludf.DUMMYFUNCTION("IF(ISBLANK($C78), """", FILTER('Stats-only'!$B$2:$E$70, 'Stats-only'!$A$2:$A$70 = $C78)) "),"")</f>
        <v/>
      </c>
      <c r="I78" s="188"/>
      <c r="J78" s="239"/>
      <c r="K78" s="197"/>
      <c r="L78" s="179"/>
      <c r="M78" s="197" t="str">
        <f>IFERROR(__xludf.DUMMYFUNCTION("IF(ISBLANK($C78), """", FILTER('Stats-only'!$G$2:$R$70, 'Stats-only'!$A$2:$A$70 = $C78)) "),"")</f>
        <v/>
      </c>
      <c r="N78" s="197"/>
      <c r="O78" s="197"/>
      <c r="P78" s="197"/>
      <c r="Q78" s="197"/>
      <c r="R78" s="240"/>
      <c r="S78" s="240"/>
      <c r="T78" s="197"/>
      <c r="U78" s="197"/>
      <c r="V78" s="242"/>
      <c r="W78" s="242"/>
      <c r="X78" s="242"/>
      <c r="Y78" s="197"/>
      <c r="Z78" s="198"/>
    </row>
    <row r="79">
      <c r="A79" s="245"/>
      <c r="B79" s="232"/>
      <c r="C79" s="248"/>
      <c r="D79" s="232"/>
      <c r="F79" s="230" t="b">
        <v>0</v>
      </c>
      <c r="G79" s="179"/>
      <c r="H79" s="203" t="str">
        <f>IFERROR(__xludf.DUMMYFUNCTION("IF(ISBLANK($C79), """", FILTER('Stats-only'!$B$2:$E$70, 'Stats-only'!$A$2:$A$70 = $C79)) "),"")</f>
        <v/>
      </c>
      <c r="I79" s="200"/>
      <c r="J79" s="207"/>
      <c r="K79" s="203"/>
      <c r="L79" s="179"/>
      <c r="M79" s="203" t="str">
        <f>IFERROR(__xludf.DUMMYFUNCTION("IF(ISBLANK($C79), """", FILTER('Stats-only'!$G$2:$R$70, 'Stats-only'!$A$2:$A$70 = $C79)) "),"")</f>
        <v/>
      </c>
      <c r="N79" s="203"/>
      <c r="O79" s="203"/>
      <c r="P79" s="203"/>
      <c r="Q79" s="203"/>
      <c r="R79" s="232"/>
      <c r="S79" s="232"/>
      <c r="T79" s="203"/>
      <c r="U79" s="203"/>
      <c r="V79" s="234"/>
      <c r="W79" s="234"/>
      <c r="X79" s="234"/>
      <c r="Y79" s="203"/>
      <c r="Z79" s="211"/>
    </row>
    <row r="80">
      <c r="A80" s="243"/>
      <c r="B80" s="240"/>
      <c r="C80" s="248"/>
      <c r="D80" s="240"/>
      <c r="F80" s="238" t="b">
        <v>0</v>
      </c>
      <c r="G80" s="179"/>
      <c r="H80" s="197" t="str">
        <f>IFERROR(__xludf.DUMMYFUNCTION("IF(ISBLANK($C80), """", FILTER('Stats-only'!$B$2:$E$70, 'Stats-only'!$A$2:$A$70 = $C80)) "),"")</f>
        <v/>
      </c>
      <c r="I80" s="188"/>
      <c r="J80" s="239"/>
      <c r="K80" s="197"/>
      <c r="L80" s="179"/>
      <c r="M80" s="197" t="str">
        <f>IFERROR(__xludf.DUMMYFUNCTION("IF(ISBLANK($C80), """", FILTER('Stats-only'!$G$2:$R$70, 'Stats-only'!$A$2:$A$70 = $C80)) "),"")</f>
        <v/>
      </c>
      <c r="N80" s="197"/>
      <c r="O80" s="197"/>
      <c r="P80" s="197"/>
      <c r="Q80" s="197"/>
      <c r="R80" s="240"/>
      <c r="S80" s="240"/>
      <c r="T80" s="197"/>
      <c r="U80" s="197"/>
      <c r="V80" s="242"/>
      <c r="W80" s="242"/>
      <c r="X80" s="242"/>
      <c r="Y80" s="197"/>
      <c r="Z80" s="198"/>
    </row>
    <row r="81">
      <c r="A81" s="245"/>
      <c r="B81" s="232"/>
      <c r="C81" s="248"/>
      <c r="D81" s="232"/>
      <c r="F81" s="230" t="b">
        <v>0</v>
      </c>
      <c r="G81" s="179"/>
      <c r="H81" s="203" t="str">
        <f>IFERROR(__xludf.DUMMYFUNCTION("IF(ISBLANK($C81), """", FILTER('Stats-only'!$B$2:$E$70, 'Stats-only'!$A$2:$A$70 = $C81)) "),"")</f>
        <v/>
      </c>
      <c r="I81" s="200"/>
      <c r="J81" s="207"/>
      <c r="K81" s="203"/>
      <c r="L81" s="179"/>
      <c r="M81" s="203" t="str">
        <f>IFERROR(__xludf.DUMMYFUNCTION("IF(ISBLANK($C81), """", FILTER('Stats-only'!$G$2:$R$70, 'Stats-only'!$A$2:$A$70 = $C81)) "),"")</f>
        <v/>
      </c>
      <c r="N81" s="203"/>
      <c r="O81" s="203"/>
      <c r="P81" s="203"/>
      <c r="Q81" s="203"/>
      <c r="R81" s="232"/>
      <c r="S81" s="232"/>
      <c r="T81" s="203"/>
      <c r="U81" s="203"/>
      <c r="V81" s="234"/>
      <c r="W81" s="234"/>
      <c r="X81" s="234"/>
      <c r="Y81" s="203"/>
      <c r="Z81" s="211"/>
    </row>
    <row r="82">
      <c r="A82" s="243"/>
      <c r="B82" s="240"/>
      <c r="C82" s="248"/>
      <c r="D82" s="240"/>
      <c r="F82" s="238" t="b">
        <v>0</v>
      </c>
      <c r="G82" s="179"/>
      <c r="H82" s="197" t="str">
        <f>IFERROR(__xludf.DUMMYFUNCTION("IF(ISBLANK($C82), """", FILTER('Stats-only'!$B$2:$E$70, 'Stats-only'!$A$2:$A$70 = $C82)) "),"")</f>
        <v/>
      </c>
      <c r="I82" s="188"/>
      <c r="J82" s="239"/>
      <c r="K82" s="197"/>
      <c r="L82" s="179"/>
      <c r="M82" s="197" t="str">
        <f>IFERROR(__xludf.DUMMYFUNCTION("IF(ISBLANK($C82), """", FILTER('Stats-only'!$G$2:$R$70, 'Stats-only'!$A$2:$A$70 = $C82)) "),"")</f>
        <v/>
      </c>
      <c r="N82" s="197"/>
      <c r="O82" s="197"/>
      <c r="P82" s="197"/>
      <c r="Q82" s="197"/>
      <c r="R82" s="240"/>
      <c r="S82" s="240"/>
      <c r="T82" s="197"/>
      <c r="U82" s="197"/>
      <c r="V82" s="242"/>
      <c r="W82" s="242"/>
      <c r="X82" s="242"/>
      <c r="Y82" s="197"/>
      <c r="Z82" s="198"/>
    </row>
    <row r="83">
      <c r="A83" s="245"/>
      <c r="B83" s="232"/>
      <c r="C83" s="248"/>
      <c r="D83" s="232"/>
      <c r="F83" s="230" t="b">
        <v>0</v>
      </c>
      <c r="G83" s="179"/>
      <c r="H83" s="203" t="str">
        <f>IFERROR(__xludf.DUMMYFUNCTION("IF(ISBLANK($C83), """", FILTER('Stats-only'!$B$2:$E$70, 'Stats-only'!$A$2:$A$70 = $C83)) "),"")</f>
        <v/>
      </c>
      <c r="I83" s="200"/>
      <c r="J83" s="207"/>
      <c r="K83" s="203"/>
      <c r="L83" s="179"/>
      <c r="M83" s="203" t="str">
        <f>IFERROR(__xludf.DUMMYFUNCTION("IF(ISBLANK($C83), """", FILTER('Stats-only'!$G$2:$R$70, 'Stats-only'!$A$2:$A$70 = $C83)) "),"")</f>
        <v/>
      </c>
      <c r="N83" s="203"/>
      <c r="O83" s="203"/>
      <c r="P83" s="203"/>
      <c r="Q83" s="203"/>
      <c r="R83" s="232"/>
      <c r="S83" s="232"/>
      <c r="T83" s="203"/>
      <c r="U83" s="203"/>
      <c r="V83" s="234"/>
      <c r="W83" s="234"/>
      <c r="X83" s="234"/>
      <c r="Y83" s="203"/>
      <c r="Z83" s="211"/>
    </row>
    <row r="84">
      <c r="A84" s="243"/>
      <c r="B84" s="240"/>
      <c r="C84" s="248"/>
      <c r="D84" s="240"/>
      <c r="F84" s="238" t="b">
        <v>0</v>
      </c>
      <c r="G84" s="179"/>
      <c r="H84" s="197" t="str">
        <f>IFERROR(__xludf.DUMMYFUNCTION("IF(ISBLANK($C84), """", FILTER('Stats-only'!$B$2:$E$70, 'Stats-only'!$A$2:$A$70 = $C84)) "),"")</f>
        <v/>
      </c>
      <c r="I84" s="188"/>
      <c r="J84" s="239"/>
      <c r="K84" s="197"/>
      <c r="L84" s="179"/>
      <c r="M84" s="197" t="str">
        <f>IFERROR(__xludf.DUMMYFUNCTION("IF(ISBLANK($C84), """", FILTER('Stats-only'!$G$2:$R$70, 'Stats-only'!$A$2:$A$70 = $C84)) "),"")</f>
        <v/>
      </c>
      <c r="N84" s="197"/>
      <c r="O84" s="197"/>
      <c r="P84" s="197"/>
      <c r="Q84" s="197"/>
      <c r="R84" s="240"/>
      <c r="S84" s="240"/>
      <c r="T84" s="197"/>
      <c r="U84" s="197"/>
      <c r="V84" s="242"/>
      <c r="W84" s="242"/>
      <c r="X84" s="242"/>
      <c r="Y84" s="197"/>
      <c r="Z84" s="198"/>
    </row>
    <row r="85">
      <c r="A85" s="245"/>
      <c r="B85" s="232"/>
      <c r="C85" s="248"/>
      <c r="D85" s="232"/>
      <c r="F85" s="230" t="b">
        <v>0</v>
      </c>
      <c r="G85" s="179"/>
      <c r="H85" s="203" t="str">
        <f>IFERROR(__xludf.DUMMYFUNCTION("IF(ISBLANK($C85), """", FILTER('Stats-only'!$B$2:$E$70, 'Stats-only'!$A$2:$A$70 = $C85)) "),"")</f>
        <v/>
      </c>
      <c r="I85" s="200"/>
      <c r="J85" s="207"/>
      <c r="K85" s="203"/>
      <c r="L85" s="179"/>
      <c r="M85" s="203" t="str">
        <f>IFERROR(__xludf.DUMMYFUNCTION("IF(ISBLANK($C85), """", FILTER('Stats-only'!$G$2:$R$70, 'Stats-only'!$A$2:$A$70 = $C85)) "),"")</f>
        <v/>
      </c>
      <c r="N85" s="203"/>
      <c r="O85" s="203"/>
      <c r="P85" s="203"/>
      <c r="Q85" s="203"/>
      <c r="R85" s="232"/>
      <c r="S85" s="232"/>
      <c r="T85" s="203"/>
      <c r="U85" s="203"/>
      <c r="V85" s="234"/>
      <c r="W85" s="234"/>
      <c r="X85" s="234"/>
      <c r="Y85" s="203"/>
      <c r="Z85" s="211"/>
    </row>
    <row r="86">
      <c r="A86" s="243"/>
      <c r="B86" s="240"/>
      <c r="C86" s="248"/>
      <c r="D86" s="240"/>
      <c r="F86" s="238" t="b">
        <v>0</v>
      </c>
      <c r="G86" s="179"/>
      <c r="H86" s="197" t="str">
        <f>IFERROR(__xludf.DUMMYFUNCTION("IF(ISBLANK($C86), """", FILTER('Stats-only'!$B$2:$E$70, 'Stats-only'!$A$2:$A$70 = $C86)) "),"")</f>
        <v/>
      </c>
      <c r="I86" s="188"/>
      <c r="J86" s="239"/>
      <c r="K86" s="197"/>
      <c r="L86" s="179"/>
      <c r="M86" s="197" t="str">
        <f>IFERROR(__xludf.DUMMYFUNCTION("IF(ISBLANK($C86), """", FILTER('Stats-only'!$G$2:$R$70, 'Stats-only'!$A$2:$A$70 = $C86)) "),"")</f>
        <v/>
      </c>
      <c r="N86" s="197"/>
      <c r="O86" s="197"/>
      <c r="P86" s="197"/>
      <c r="Q86" s="197"/>
      <c r="R86" s="240"/>
      <c r="S86" s="240"/>
      <c r="T86" s="197"/>
      <c r="U86" s="197"/>
      <c r="V86" s="242"/>
      <c r="W86" s="242"/>
      <c r="X86" s="242"/>
      <c r="Y86" s="197"/>
      <c r="Z86" s="198"/>
    </row>
    <row r="87">
      <c r="A87" s="245"/>
      <c r="B87" s="232"/>
      <c r="C87" s="248"/>
      <c r="D87" s="232"/>
      <c r="F87" s="230" t="b">
        <v>0</v>
      </c>
      <c r="G87" s="179"/>
      <c r="H87" s="203" t="str">
        <f>IFERROR(__xludf.DUMMYFUNCTION("IF(ISBLANK($C87), """", FILTER('Stats-only'!$B$2:$E$70, 'Stats-only'!$A$2:$A$70 = $C87)) "),"")</f>
        <v/>
      </c>
      <c r="I87" s="200"/>
      <c r="J87" s="207"/>
      <c r="K87" s="203"/>
      <c r="L87" s="179"/>
      <c r="M87" s="203" t="str">
        <f>IFERROR(__xludf.DUMMYFUNCTION("IF(ISBLANK($C87), """", FILTER('Stats-only'!$G$2:$R$70, 'Stats-only'!$A$2:$A$70 = $C87)) "),"")</f>
        <v/>
      </c>
      <c r="N87" s="203"/>
      <c r="O87" s="203"/>
      <c r="P87" s="203"/>
      <c r="Q87" s="203"/>
      <c r="R87" s="232"/>
      <c r="S87" s="232"/>
      <c r="T87" s="203"/>
      <c r="U87" s="203"/>
      <c r="V87" s="234"/>
      <c r="W87" s="234"/>
      <c r="X87" s="234"/>
      <c r="Y87" s="203"/>
      <c r="Z87" s="211"/>
    </row>
    <row r="88">
      <c r="A88" s="243"/>
      <c r="B88" s="240"/>
      <c r="C88" s="248"/>
      <c r="D88" s="240"/>
      <c r="F88" s="238" t="b">
        <v>0</v>
      </c>
      <c r="G88" s="179"/>
      <c r="H88" s="197" t="str">
        <f>IFERROR(__xludf.DUMMYFUNCTION("IF(ISBLANK($C88), """", FILTER('Stats-only'!$B$2:$E$70, 'Stats-only'!$A$2:$A$70 = $C88)) "),"")</f>
        <v/>
      </c>
      <c r="I88" s="188"/>
      <c r="J88" s="239"/>
      <c r="K88" s="197"/>
      <c r="L88" s="179"/>
      <c r="M88" s="197" t="str">
        <f>IFERROR(__xludf.DUMMYFUNCTION("IF(ISBLANK($C88), """", FILTER('Stats-only'!$G$2:$R$70, 'Stats-only'!$A$2:$A$70 = $C88)) "),"")</f>
        <v/>
      </c>
      <c r="N88" s="197"/>
      <c r="O88" s="197"/>
      <c r="P88" s="197"/>
      <c r="Q88" s="197"/>
      <c r="R88" s="240"/>
      <c r="S88" s="240"/>
      <c r="T88" s="197"/>
      <c r="U88" s="197"/>
      <c r="V88" s="242"/>
      <c r="W88" s="242"/>
      <c r="X88" s="242"/>
      <c r="Y88" s="197"/>
      <c r="Z88" s="198"/>
    </row>
    <row r="89">
      <c r="A89" s="245"/>
      <c r="B89" s="232"/>
      <c r="C89" s="248"/>
      <c r="D89" s="232"/>
      <c r="F89" s="230" t="b">
        <v>0</v>
      </c>
      <c r="G89" s="179"/>
      <c r="H89" s="203" t="str">
        <f>IFERROR(__xludf.DUMMYFUNCTION("IF(ISBLANK($C89), """", FILTER('Stats-only'!$B$2:$E$70, 'Stats-only'!$A$2:$A$70 = $C89)) "),"")</f>
        <v/>
      </c>
      <c r="I89" s="200"/>
      <c r="J89" s="207"/>
      <c r="K89" s="203"/>
      <c r="L89" s="179"/>
      <c r="M89" s="203" t="str">
        <f>IFERROR(__xludf.DUMMYFUNCTION("IF(ISBLANK($C89), """", FILTER('Stats-only'!$G$2:$R$70, 'Stats-only'!$A$2:$A$70 = $C89)) "),"")</f>
        <v/>
      </c>
      <c r="N89" s="203"/>
      <c r="O89" s="203"/>
      <c r="P89" s="203"/>
      <c r="Q89" s="203"/>
      <c r="R89" s="232"/>
      <c r="S89" s="232"/>
      <c r="T89" s="203"/>
      <c r="U89" s="203"/>
      <c r="V89" s="234"/>
      <c r="W89" s="234"/>
      <c r="X89" s="234"/>
      <c r="Y89" s="203"/>
      <c r="Z89" s="211"/>
    </row>
    <row r="90">
      <c r="A90" s="243"/>
      <c r="B90" s="240"/>
      <c r="C90" s="248"/>
      <c r="D90" s="240"/>
      <c r="F90" s="238" t="b">
        <v>0</v>
      </c>
      <c r="G90" s="179"/>
      <c r="H90" s="197" t="str">
        <f>IFERROR(__xludf.DUMMYFUNCTION("IF(ISBLANK($C90), """", FILTER('Stats-only'!$B$2:$E$70, 'Stats-only'!$A$2:$A$70 = $C90)) "),"")</f>
        <v/>
      </c>
      <c r="I90" s="188"/>
      <c r="J90" s="239"/>
      <c r="K90" s="197"/>
      <c r="L90" s="179"/>
      <c r="M90" s="197" t="str">
        <f>IFERROR(__xludf.DUMMYFUNCTION("IF(ISBLANK($C90), """", FILTER('Stats-only'!$G$2:$R$70, 'Stats-only'!$A$2:$A$70 = $C90)) "),"")</f>
        <v/>
      </c>
      <c r="N90" s="197"/>
      <c r="O90" s="197"/>
      <c r="P90" s="197"/>
      <c r="Q90" s="197"/>
      <c r="R90" s="240"/>
      <c r="S90" s="240"/>
      <c r="T90" s="197"/>
      <c r="U90" s="197"/>
      <c r="V90" s="242"/>
      <c r="W90" s="242"/>
      <c r="X90" s="242"/>
      <c r="Y90" s="197"/>
      <c r="Z90" s="198"/>
    </row>
    <row r="91">
      <c r="A91" s="245"/>
      <c r="B91" s="232"/>
      <c r="C91" s="248"/>
      <c r="D91" s="232"/>
      <c r="F91" s="230" t="b">
        <v>0</v>
      </c>
      <c r="G91" s="179"/>
      <c r="H91" s="203" t="str">
        <f>IFERROR(__xludf.DUMMYFUNCTION("IF(ISBLANK($C91), """", FILTER('Stats-only'!$B$2:$E$70, 'Stats-only'!$A$2:$A$70 = $C91)) "),"")</f>
        <v/>
      </c>
      <c r="I91" s="200"/>
      <c r="J91" s="207"/>
      <c r="K91" s="203"/>
      <c r="L91" s="179"/>
      <c r="M91" s="203" t="str">
        <f>IFERROR(__xludf.DUMMYFUNCTION("IF(ISBLANK($C91), """", FILTER('Stats-only'!$G$2:$R$70, 'Stats-only'!$A$2:$A$70 = $C91)) "),"")</f>
        <v/>
      </c>
      <c r="N91" s="203"/>
      <c r="O91" s="203"/>
      <c r="P91" s="203"/>
      <c r="Q91" s="203"/>
      <c r="R91" s="232"/>
      <c r="S91" s="232"/>
      <c r="T91" s="203"/>
      <c r="U91" s="203"/>
      <c r="V91" s="234"/>
      <c r="W91" s="234"/>
      <c r="X91" s="234"/>
      <c r="Y91" s="203"/>
      <c r="Z91" s="211"/>
    </row>
    <row r="92">
      <c r="A92" s="243"/>
      <c r="B92" s="240"/>
      <c r="C92" s="248"/>
      <c r="D92" s="240"/>
      <c r="F92" s="238" t="b">
        <v>0</v>
      </c>
      <c r="G92" s="179"/>
      <c r="H92" s="197" t="str">
        <f>IFERROR(__xludf.DUMMYFUNCTION("IF(ISBLANK($C92), """", FILTER('Stats-only'!$B$2:$E$70, 'Stats-only'!$A$2:$A$70 = $C92)) "),"")</f>
        <v/>
      </c>
      <c r="I92" s="188"/>
      <c r="J92" s="239"/>
      <c r="K92" s="197"/>
      <c r="L92" s="179"/>
      <c r="M92" s="197" t="str">
        <f>IFERROR(__xludf.DUMMYFUNCTION("IF(ISBLANK($C92), """", FILTER('Stats-only'!$G$2:$R$70, 'Stats-only'!$A$2:$A$70 = $C92)) "),"")</f>
        <v/>
      </c>
      <c r="N92" s="197"/>
      <c r="O92" s="197"/>
      <c r="P92" s="197"/>
      <c r="Q92" s="197"/>
      <c r="R92" s="240"/>
      <c r="S92" s="240"/>
      <c r="T92" s="197"/>
      <c r="U92" s="197"/>
      <c r="V92" s="242"/>
      <c r="W92" s="242"/>
      <c r="X92" s="242"/>
      <c r="Y92" s="197"/>
      <c r="Z92" s="198"/>
    </row>
    <row r="93">
      <c r="A93" s="245"/>
      <c r="B93" s="232"/>
      <c r="C93" s="248"/>
      <c r="D93" s="232"/>
      <c r="F93" s="230" t="b">
        <v>0</v>
      </c>
      <c r="G93" s="179"/>
      <c r="H93" s="203" t="str">
        <f>IFERROR(__xludf.DUMMYFUNCTION("IF(ISBLANK($C93), """", FILTER('Stats-only'!$B$2:$E$70, 'Stats-only'!$A$2:$A$70 = $C93)) "),"")</f>
        <v/>
      </c>
      <c r="I93" s="200"/>
      <c r="J93" s="207"/>
      <c r="K93" s="203"/>
      <c r="L93" s="179"/>
      <c r="M93" s="203" t="str">
        <f>IFERROR(__xludf.DUMMYFUNCTION("IF(ISBLANK($C93), """", FILTER('Stats-only'!$G$2:$R$70, 'Stats-only'!$A$2:$A$70 = $C93)) "),"")</f>
        <v/>
      </c>
      <c r="N93" s="203"/>
      <c r="O93" s="203"/>
      <c r="P93" s="203"/>
      <c r="Q93" s="203"/>
      <c r="R93" s="232"/>
      <c r="S93" s="232"/>
      <c r="T93" s="203"/>
      <c r="U93" s="203"/>
      <c r="V93" s="234"/>
      <c r="W93" s="234"/>
      <c r="X93" s="234"/>
      <c r="Y93" s="203"/>
      <c r="Z93" s="211"/>
    </row>
    <row r="94">
      <c r="A94" s="243"/>
      <c r="B94" s="240"/>
      <c r="C94" s="248"/>
      <c r="D94" s="240"/>
      <c r="F94" s="238" t="b">
        <v>0</v>
      </c>
      <c r="G94" s="179"/>
      <c r="H94" s="197" t="str">
        <f>IFERROR(__xludf.DUMMYFUNCTION("IF(ISBLANK($C94), """", FILTER('Stats-only'!$B$2:$E$70, 'Stats-only'!$A$2:$A$70 = $C94)) "),"")</f>
        <v/>
      </c>
      <c r="I94" s="188"/>
      <c r="J94" s="239"/>
      <c r="K94" s="197"/>
      <c r="L94" s="179"/>
      <c r="M94" s="197" t="str">
        <f>IFERROR(__xludf.DUMMYFUNCTION("IF(ISBLANK($C94), """", FILTER('Stats-only'!$G$2:$R$70, 'Stats-only'!$A$2:$A$70 = $C94)) "),"")</f>
        <v/>
      </c>
      <c r="N94" s="197"/>
      <c r="O94" s="197"/>
      <c r="P94" s="197"/>
      <c r="Q94" s="197"/>
      <c r="R94" s="240"/>
      <c r="S94" s="240"/>
      <c r="T94" s="197"/>
      <c r="U94" s="197"/>
      <c r="V94" s="242"/>
      <c r="W94" s="242"/>
      <c r="X94" s="242"/>
      <c r="Y94" s="197"/>
      <c r="Z94" s="198"/>
    </row>
    <row r="95">
      <c r="A95" s="245"/>
      <c r="B95" s="232"/>
      <c r="C95" s="248"/>
      <c r="D95" s="232"/>
      <c r="F95" s="230" t="b">
        <v>0</v>
      </c>
      <c r="G95" s="179"/>
      <c r="H95" s="203" t="str">
        <f>IFERROR(__xludf.DUMMYFUNCTION("IF(ISBLANK($C95), """", FILTER('Stats-only'!$B$2:$E$70, 'Stats-only'!$A$2:$A$70 = $C95)) "),"")</f>
        <v/>
      </c>
      <c r="I95" s="200"/>
      <c r="J95" s="207"/>
      <c r="K95" s="203"/>
      <c r="L95" s="179"/>
      <c r="M95" s="203" t="str">
        <f>IFERROR(__xludf.DUMMYFUNCTION("IF(ISBLANK($C95), """", FILTER('Stats-only'!$G$2:$R$70, 'Stats-only'!$A$2:$A$70 = $C95)) "),"")</f>
        <v/>
      </c>
      <c r="N95" s="203"/>
      <c r="O95" s="203"/>
      <c r="P95" s="203"/>
      <c r="Q95" s="203"/>
      <c r="R95" s="232"/>
      <c r="S95" s="232"/>
      <c r="T95" s="203"/>
      <c r="U95" s="203"/>
      <c r="V95" s="234"/>
      <c r="W95" s="234"/>
      <c r="X95" s="234"/>
      <c r="Y95" s="203"/>
      <c r="Z95" s="211"/>
    </row>
    <row r="96">
      <c r="A96" s="243"/>
      <c r="B96" s="240"/>
      <c r="C96" s="248"/>
      <c r="D96" s="240"/>
      <c r="F96" s="238" t="b">
        <v>0</v>
      </c>
      <c r="G96" s="179"/>
      <c r="H96" s="197" t="str">
        <f>IFERROR(__xludf.DUMMYFUNCTION("IF(ISBLANK($C96), """", FILTER('Stats-only'!$B$2:$E$70, 'Stats-only'!$A$2:$A$70 = $C96)) "),"")</f>
        <v/>
      </c>
      <c r="I96" s="188"/>
      <c r="J96" s="239"/>
      <c r="K96" s="197"/>
      <c r="L96" s="179"/>
      <c r="M96" s="197" t="str">
        <f>IFERROR(__xludf.DUMMYFUNCTION("IF(ISBLANK($C96), """", FILTER('Stats-only'!$G$2:$R$70, 'Stats-only'!$A$2:$A$70 = $C96)) "),"")</f>
        <v/>
      </c>
      <c r="N96" s="197"/>
      <c r="O96" s="197"/>
      <c r="P96" s="197"/>
      <c r="Q96" s="197"/>
      <c r="R96" s="240"/>
      <c r="S96" s="240"/>
      <c r="T96" s="197"/>
      <c r="U96" s="197"/>
      <c r="V96" s="242"/>
      <c r="W96" s="242"/>
      <c r="X96" s="242"/>
      <c r="Y96" s="197"/>
      <c r="Z96" s="198"/>
    </row>
    <row r="97">
      <c r="A97" s="245"/>
      <c r="B97" s="232"/>
      <c r="C97" s="248"/>
      <c r="D97" s="232"/>
      <c r="F97" s="230" t="b">
        <v>0</v>
      </c>
      <c r="G97" s="179"/>
      <c r="H97" s="203" t="str">
        <f>IFERROR(__xludf.DUMMYFUNCTION("IF(ISBLANK($C97), """", FILTER('Stats-only'!$B$2:$E$70, 'Stats-only'!$A$2:$A$70 = $C97)) "),"")</f>
        <v/>
      </c>
      <c r="I97" s="200"/>
      <c r="J97" s="207"/>
      <c r="K97" s="203"/>
      <c r="L97" s="179"/>
      <c r="M97" s="203" t="str">
        <f>IFERROR(__xludf.DUMMYFUNCTION("IF(ISBLANK($C97), """", FILTER('Stats-only'!$G$2:$R$70, 'Stats-only'!$A$2:$A$70 = $C97)) "),"")</f>
        <v/>
      </c>
      <c r="N97" s="203"/>
      <c r="O97" s="203"/>
      <c r="P97" s="203"/>
      <c r="Q97" s="203"/>
      <c r="R97" s="232"/>
      <c r="S97" s="232"/>
      <c r="T97" s="203"/>
      <c r="U97" s="203"/>
      <c r="V97" s="234"/>
      <c r="W97" s="234"/>
      <c r="X97" s="234"/>
      <c r="Y97" s="203"/>
      <c r="Z97" s="211"/>
    </row>
    <row r="98">
      <c r="A98" s="243"/>
      <c r="B98" s="240"/>
      <c r="C98" s="248"/>
      <c r="D98" s="240"/>
      <c r="F98" s="238" t="b">
        <v>0</v>
      </c>
      <c r="G98" s="179"/>
      <c r="H98" s="197" t="str">
        <f>IFERROR(__xludf.DUMMYFUNCTION("IF(ISBLANK($C98), """", FILTER('Stats-only'!$B$2:$E$70, 'Stats-only'!$A$2:$A$70 = $C98)) "),"")</f>
        <v/>
      </c>
      <c r="I98" s="188"/>
      <c r="J98" s="239"/>
      <c r="K98" s="197"/>
      <c r="L98" s="179"/>
      <c r="M98" s="197" t="str">
        <f>IFERROR(__xludf.DUMMYFUNCTION("IF(ISBLANK($C98), """", FILTER('Stats-only'!$G$2:$R$70, 'Stats-only'!$A$2:$A$70 = $C98)) "),"")</f>
        <v/>
      </c>
      <c r="N98" s="197"/>
      <c r="O98" s="197"/>
      <c r="P98" s="197"/>
      <c r="Q98" s="197"/>
      <c r="R98" s="240"/>
      <c r="S98" s="240"/>
      <c r="T98" s="197"/>
      <c r="U98" s="197"/>
      <c r="V98" s="242"/>
      <c r="W98" s="242"/>
      <c r="X98" s="242"/>
      <c r="Y98" s="197"/>
      <c r="Z98" s="198"/>
    </row>
    <row r="99">
      <c r="A99" s="245"/>
      <c r="B99" s="232"/>
      <c r="C99" s="248"/>
      <c r="D99" s="232"/>
      <c r="F99" s="230" t="b">
        <v>0</v>
      </c>
      <c r="G99" s="179"/>
      <c r="H99" s="203" t="str">
        <f>IFERROR(__xludf.DUMMYFUNCTION("IF(ISBLANK($C99), """", FILTER('Stats-only'!$B$2:$E$70, 'Stats-only'!$A$2:$A$70 = $C99)) "),"")</f>
        <v/>
      </c>
      <c r="I99" s="200"/>
      <c r="J99" s="207"/>
      <c r="K99" s="203"/>
      <c r="L99" s="179"/>
      <c r="M99" s="203" t="str">
        <f>IFERROR(__xludf.DUMMYFUNCTION("IF(ISBLANK($C99), """", FILTER('Stats-only'!$G$2:$R$70, 'Stats-only'!$A$2:$A$70 = $C99)) "),"")</f>
        <v/>
      </c>
      <c r="N99" s="203"/>
      <c r="O99" s="203"/>
      <c r="P99" s="203"/>
      <c r="Q99" s="203"/>
      <c r="R99" s="232"/>
      <c r="S99" s="232"/>
      <c r="T99" s="203"/>
      <c r="U99" s="203"/>
      <c r="V99" s="234"/>
      <c r="W99" s="234"/>
      <c r="X99" s="234"/>
      <c r="Y99" s="203"/>
      <c r="Z99" s="211"/>
    </row>
    <row r="100">
      <c r="A100" s="243"/>
      <c r="B100" s="240"/>
      <c r="C100" s="248"/>
      <c r="D100" s="240"/>
      <c r="F100" s="238" t="b">
        <v>0</v>
      </c>
      <c r="G100" s="179"/>
      <c r="H100" s="197" t="str">
        <f>IFERROR(__xludf.DUMMYFUNCTION("IF(ISBLANK($C100), """", FILTER('Stats-only'!$B$2:$E$70, 'Stats-only'!$A$2:$A$70 = $C100)) "),"")</f>
        <v/>
      </c>
      <c r="I100" s="188"/>
      <c r="J100" s="239"/>
      <c r="K100" s="197"/>
      <c r="L100" s="179"/>
      <c r="M100" s="197" t="str">
        <f>IFERROR(__xludf.DUMMYFUNCTION("IF(ISBLANK($C100), """", FILTER('Stats-only'!$G$2:$R$70, 'Stats-only'!$A$2:$A$70 = $C100)) "),"")</f>
        <v/>
      </c>
      <c r="N100" s="197"/>
      <c r="O100" s="197"/>
      <c r="P100" s="197"/>
      <c r="Q100" s="197"/>
      <c r="R100" s="240"/>
      <c r="S100" s="240"/>
      <c r="T100" s="197"/>
      <c r="U100" s="197"/>
      <c r="V100" s="242"/>
      <c r="W100" s="242"/>
      <c r="X100" s="242"/>
      <c r="Y100" s="197"/>
      <c r="Z100" s="198"/>
    </row>
    <row r="101">
      <c r="A101" s="245"/>
      <c r="B101" s="232"/>
      <c r="C101" s="248"/>
      <c r="D101" s="232"/>
      <c r="F101" s="230" t="b">
        <v>0</v>
      </c>
      <c r="G101" s="179"/>
      <c r="H101" s="203" t="str">
        <f>IFERROR(__xludf.DUMMYFUNCTION("IF(ISBLANK($C101), """", FILTER('Stats-only'!$B$2:$E$70, 'Stats-only'!$A$2:$A$70 = $C101)) "),"")</f>
        <v/>
      </c>
      <c r="I101" s="200"/>
      <c r="J101" s="207"/>
      <c r="K101" s="203"/>
      <c r="L101" s="179"/>
      <c r="M101" s="203" t="str">
        <f>IFERROR(__xludf.DUMMYFUNCTION("IF(ISBLANK($C101), """", FILTER('Stats-only'!$G$2:$R$70, 'Stats-only'!$A$2:$A$70 = $C101)) "),"")</f>
        <v/>
      </c>
      <c r="N101" s="203"/>
      <c r="O101" s="203"/>
      <c r="P101" s="203"/>
      <c r="Q101" s="203"/>
      <c r="R101" s="232"/>
      <c r="S101" s="232"/>
      <c r="T101" s="203"/>
      <c r="U101" s="203"/>
      <c r="V101" s="234"/>
      <c r="W101" s="234"/>
      <c r="X101" s="234"/>
      <c r="Y101" s="203"/>
      <c r="Z101" s="211"/>
    </row>
    <row r="102">
      <c r="A102" s="243"/>
      <c r="B102" s="240"/>
      <c r="C102" s="248"/>
      <c r="D102" s="240"/>
      <c r="F102" s="238" t="b">
        <v>0</v>
      </c>
      <c r="G102" s="179"/>
      <c r="H102" s="197" t="str">
        <f>IFERROR(__xludf.DUMMYFUNCTION("IF(ISBLANK($C102), """", FILTER('Stats-only'!$B$2:$E$70, 'Stats-only'!$A$2:$A$70 = $C102)) "),"")</f>
        <v/>
      </c>
      <c r="I102" s="188"/>
      <c r="J102" s="239"/>
      <c r="K102" s="197"/>
      <c r="L102" s="179"/>
      <c r="M102" s="197" t="str">
        <f>IFERROR(__xludf.DUMMYFUNCTION("IF(ISBLANK($C102), """", FILTER('Stats-only'!$G$2:$R$70, 'Stats-only'!$A$2:$A$70 = $C102)) "),"")</f>
        <v/>
      </c>
      <c r="N102" s="197"/>
      <c r="O102" s="197"/>
      <c r="P102" s="197"/>
      <c r="Q102" s="197"/>
      <c r="R102" s="240"/>
      <c r="S102" s="240"/>
      <c r="T102" s="197"/>
      <c r="U102" s="197"/>
      <c r="V102" s="242"/>
      <c r="W102" s="242"/>
      <c r="X102" s="242"/>
      <c r="Y102" s="197"/>
      <c r="Z102" s="198"/>
    </row>
    <row r="103">
      <c r="A103" s="245"/>
      <c r="B103" s="232"/>
      <c r="C103" s="248"/>
      <c r="D103" s="232"/>
      <c r="F103" s="230" t="b">
        <v>0</v>
      </c>
      <c r="G103" s="179"/>
      <c r="H103" s="203" t="str">
        <f>IFERROR(__xludf.DUMMYFUNCTION("IF(ISBLANK($C103), """", FILTER('Stats-only'!$B$2:$E$70, 'Stats-only'!$A$2:$A$70 = $C103)) "),"")</f>
        <v/>
      </c>
      <c r="I103" s="200"/>
      <c r="J103" s="207"/>
      <c r="K103" s="203"/>
      <c r="L103" s="179"/>
      <c r="M103" s="203" t="str">
        <f>IFERROR(__xludf.DUMMYFUNCTION("IF(ISBLANK($C103), """", FILTER('Stats-only'!$G$2:$R$70, 'Stats-only'!$A$2:$A$70 = $C103)) "),"")</f>
        <v/>
      </c>
      <c r="N103" s="203"/>
      <c r="O103" s="203"/>
      <c r="P103" s="203"/>
      <c r="Q103" s="203"/>
      <c r="R103" s="232"/>
      <c r="S103" s="232"/>
      <c r="T103" s="203"/>
      <c r="U103" s="203"/>
      <c r="V103" s="234"/>
      <c r="W103" s="234"/>
      <c r="X103" s="234"/>
      <c r="Y103" s="203"/>
      <c r="Z103" s="211"/>
    </row>
    <row r="104">
      <c r="A104" s="243"/>
      <c r="B104" s="240"/>
      <c r="C104" s="248"/>
      <c r="D104" s="240"/>
      <c r="F104" s="238" t="b">
        <v>0</v>
      </c>
      <c r="G104" s="179"/>
      <c r="H104" s="197" t="str">
        <f>IFERROR(__xludf.DUMMYFUNCTION("IF(ISBLANK($C104), """", FILTER('Stats-only'!$B$2:$E$70, 'Stats-only'!$A$2:$A$70 = $C104)) "),"")</f>
        <v/>
      </c>
      <c r="I104" s="188"/>
      <c r="J104" s="239"/>
      <c r="K104" s="197"/>
      <c r="L104" s="179"/>
      <c r="M104" s="197" t="str">
        <f>IFERROR(__xludf.DUMMYFUNCTION("IF(ISBLANK($C104), """", FILTER('Stats-only'!$G$2:$R$70, 'Stats-only'!$A$2:$A$70 = $C104)) "),"")</f>
        <v/>
      </c>
      <c r="N104" s="197"/>
      <c r="O104" s="197"/>
      <c r="P104" s="197"/>
      <c r="Q104" s="197"/>
      <c r="R104" s="240"/>
      <c r="S104" s="240"/>
      <c r="T104" s="197"/>
      <c r="U104" s="197"/>
      <c r="V104" s="242"/>
      <c r="W104" s="242"/>
      <c r="X104" s="242"/>
      <c r="Y104" s="197"/>
      <c r="Z104" s="198"/>
    </row>
    <row r="105">
      <c r="A105" s="245"/>
      <c r="B105" s="232"/>
      <c r="C105" s="248"/>
      <c r="D105" s="232"/>
      <c r="F105" s="230" t="b">
        <v>0</v>
      </c>
      <c r="G105" s="179"/>
      <c r="H105" s="203" t="str">
        <f>IFERROR(__xludf.DUMMYFUNCTION("IF(ISBLANK($C105), """", FILTER('Stats-only'!$B$2:$E$70, 'Stats-only'!$A$2:$A$70 = $C105)) "),"")</f>
        <v/>
      </c>
      <c r="I105" s="200"/>
      <c r="J105" s="207"/>
      <c r="K105" s="203"/>
      <c r="L105" s="179"/>
      <c r="M105" s="203" t="str">
        <f>IFERROR(__xludf.DUMMYFUNCTION("IF(ISBLANK($C105), """", FILTER('Stats-only'!$G$2:$R$70, 'Stats-only'!$A$2:$A$70 = $C105)) "),"")</f>
        <v/>
      </c>
      <c r="N105" s="203"/>
      <c r="O105" s="203"/>
      <c r="P105" s="203"/>
      <c r="Q105" s="203"/>
      <c r="R105" s="232"/>
      <c r="S105" s="232"/>
      <c r="T105" s="203"/>
      <c r="U105" s="203"/>
      <c r="V105" s="234"/>
      <c r="W105" s="234"/>
      <c r="X105" s="234"/>
      <c r="Y105" s="203"/>
      <c r="Z105" s="211"/>
    </row>
    <row r="106">
      <c r="A106" s="243"/>
      <c r="B106" s="240"/>
      <c r="C106" s="248"/>
      <c r="D106" s="240"/>
      <c r="F106" s="238" t="b">
        <v>0</v>
      </c>
      <c r="G106" s="179"/>
      <c r="H106" s="197" t="str">
        <f>IFERROR(__xludf.DUMMYFUNCTION("IF(ISBLANK($C106), """", FILTER('Stats-only'!$B$2:$E$70, 'Stats-only'!$A$2:$A$70 = $C106)) "),"")</f>
        <v/>
      </c>
      <c r="I106" s="188"/>
      <c r="J106" s="239"/>
      <c r="K106" s="197"/>
      <c r="L106" s="179"/>
      <c r="M106" s="197" t="str">
        <f>IFERROR(__xludf.DUMMYFUNCTION("IF(ISBLANK($C106), """", FILTER('Stats-only'!$G$2:$R$70, 'Stats-only'!$A$2:$A$70 = $C106)) "),"")</f>
        <v/>
      </c>
      <c r="N106" s="197"/>
      <c r="O106" s="197"/>
      <c r="P106" s="197"/>
      <c r="Q106" s="197"/>
      <c r="R106" s="240"/>
      <c r="S106" s="240"/>
      <c r="T106" s="197"/>
      <c r="U106" s="197"/>
      <c r="V106" s="242"/>
      <c r="W106" s="242"/>
      <c r="X106" s="242"/>
      <c r="Y106" s="197"/>
      <c r="Z106" s="198"/>
    </row>
    <row r="107">
      <c r="A107" s="245"/>
      <c r="B107" s="232"/>
      <c r="C107" s="248"/>
      <c r="D107" s="232"/>
      <c r="F107" s="230" t="b">
        <v>0</v>
      </c>
      <c r="G107" s="179"/>
      <c r="H107" s="203" t="str">
        <f>IFERROR(__xludf.DUMMYFUNCTION("IF(ISBLANK($C107), """", FILTER('Stats-only'!$B$2:$E$70, 'Stats-only'!$A$2:$A$70 = $C107)) "),"")</f>
        <v/>
      </c>
      <c r="I107" s="200"/>
      <c r="J107" s="207"/>
      <c r="K107" s="203"/>
      <c r="L107" s="179"/>
      <c r="M107" s="203" t="str">
        <f>IFERROR(__xludf.DUMMYFUNCTION("IF(ISBLANK($C107), """", FILTER('Stats-only'!$G$2:$R$70, 'Stats-only'!$A$2:$A$70 = $C107)) "),"")</f>
        <v/>
      </c>
      <c r="N107" s="203"/>
      <c r="O107" s="203"/>
      <c r="P107" s="203"/>
      <c r="Q107" s="203"/>
      <c r="R107" s="232"/>
      <c r="S107" s="232"/>
      <c r="T107" s="203"/>
      <c r="U107" s="203"/>
      <c r="V107" s="234"/>
      <c r="W107" s="234"/>
      <c r="X107" s="234"/>
      <c r="Y107" s="203"/>
      <c r="Z107" s="211"/>
    </row>
    <row r="108">
      <c r="A108" s="243"/>
      <c r="B108" s="240"/>
      <c r="C108" s="248"/>
      <c r="D108" s="240"/>
      <c r="F108" s="238" t="b">
        <v>0</v>
      </c>
      <c r="G108" s="179"/>
      <c r="H108" s="197" t="str">
        <f>IFERROR(__xludf.DUMMYFUNCTION("IF(ISBLANK($C108), """", FILTER('Stats-only'!$B$2:$E$70, 'Stats-only'!$A$2:$A$70 = $C108)) "),"")</f>
        <v/>
      </c>
      <c r="I108" s="188"/>
      <c r="J108" s="239"/>
      <c r="K108" s="197"/>
      <c r="L108" s="179"/>
      <c r="M108" s="197" t="str">
        <f>IFERROR(__xludf.DUMMYFUNCTION("IF(ISBLANK($C108), """", FILTER('Stats-only'!$G$2:$R$70, 'Stats-only'!$A$2:$A$70 = $C108)) "),"")</f>
        <v/>
      </c>
      <c r="N108" s="197"/>
      <c r="O108" s="197"/>
      <c r="P108" s="197"/>
      <c r="Q108" s="197"/>
      <c r="R108" s="240"/>
      <c r="S108" s="240"/>
      <c r="T108" s="197"/>
      <c r="U108" s="197"/>
      <c r="V108" s="242"/>
      <c r="W108" s="242"/>
      <c r="X108" s="242"/>
      <c r="Y108" s="197"/>
      <c r="Z108" s="198"/>
    </row>
    <row r="109">
      <c r="A109" s="245"/>
      <c r="B109" s="232"/>
      <c r="C109" s="248"/>
      <c r="D109" s="232"/>
      <c r="F109" s="230" t="b">
        <v>0</v>
      </c>
      <c r="G109" s="179"/>
      <c r="H109" s="203" t="str">
        <f>IFERROR(__xludf.DUMMYFUNCTION("IF(ISBLANK($C109), """", FILTER('Stats-only'!$B$2:$E$70, 'Stats-only'!$A$2:$A$70 = $C109)) "),"")</f>
        <v/>
      </c>
      <c r="I109" s="200"/>
      <c r="J109" s="207"/>
      <c r="K109" s="203"/>
      <c r="L109" s="179"/>
      <c r="M109" s="203" t="str">
        <f>IFERROR(__xludf.DUMMYFUNCTION("IF(ISBLANK($C109), """", FILTER('Stats-only'!$G$2:$R$70, 'Stats-only'!$A$2:$A$70 = $C109)) "),"")</f>
        <v/>
      </c>
      <c r="N109" s="203"/>
      <c r="O109" s="203"/>
      <c r="P109" s="203"/>
      <c r="Q109" s="203"/>
      <c r="R109" s="232"/>
      <c r="S109" s="232"/>
      <c r="T109" s="203"/>
      <c r="U109" s="203"/>
      <c r="V109" s="234"/>
      <c r="W109" s="234"/>
      <c r="X109" s="234"/>
      <c r="Y109" s="203"/>
      <c r="Z109" s="211"/>
    </row>
    <row r="110">
      <c r="A110" s="243"/>
      <c r="B110" s="240"/>
      <c r="C110" s="248"/>
      <c r="D110" s="240"/>
      <c r="F110" s="238" t="b">
        <v>0</v>
      </c>
      <c r="G110" s="179"/>
      <c r="H110" s="197" t="str">
        <f>IFERROR(__xludf.DUMMYFUNCTION("IF(ISBLANK($C110), """", FILTER('Stats-only'!$B$2:$E$70, 'Stats-only'!$A$2:$A$70 = $C110)) "),"")</f>
        <v/>
      </c>
      <c r="I110" s="188"/>
      <c r="J110" s="239"/>
      <c r="K110" s="197"/>
      <c r="L110" s="179"/>
      <c r="M110" s="197" t="str">
        <f>IFERROR(__xludf.DUMMYFUNCTION("IF(ISBLANK($C110), """", FILTER('Stats-only'!$G$2:$R$70, 'Stats-only'!$A$2:$A$70 = $C110)) "),"")</f>
        <v/>
      </c>
      <c r="N110" s="197"/>
      <c r="O110" s="197"/>
      <c r="P110" s="197"/>
      <c r="Q110" s="197"/>
      <c r="R110" s="240"/>
      <c r="S110" s="240"/>
      <c r="T110" s="197"/>
      <c r="U110" s="197"/>
      <c r="V110" s="242"/>
      <c r="W110" s="242"/>
      <c r="X110" s="242"/>
      <c r="Y110" s="197"/>
      <c r="Z110" s="198"/>
    </row>
    <row r="111">
      <c r="A111" s="245"/>
      <c r="B111" s="232"/>
      <c r="C111" s="248"/>
      <c r="D111" s="232"/>
      <c r="F111" s="230" t="b">
        <v>0</v>
      </c>
      <c r="G111" s="179"/>
      <c r="H111" s="203" t="str">
        <f>IFERROR(__xludf.DUMMYFUNCTION("IF(ISBLANK($C111), """", FILTER('Stats-only'!$B$2:$E$70, 'Stats-only'!$A$2:$A$70 = $C111)) "),"")</f>
        <v/>
      </c>
      <c r="I111" s="200"/>
      <c r="J111" s="207"/>
      <c r="K111" s="203"/>
      <c r="L111" s="179"/>
      <c r="M111" s="203" t="str">
        <f>IFERROR(__xludf.DUMMYFUNCTION("IF(ISBLANK($C111), """", FILTER('Stats-only'!$G$2:$R$70, 'Stats-only'!$A$2:$A$70 = $C111)) "),"")</f>
        <v/>
      </c>
      <c r="N111" s="203"/>
      <c r="O111" s="203"/>
      <c r="P111" s="203"/>
      <c r="Q111" s="203"/>
      <c r="R111" s="232"/>
      <c r="S111" s="232"/>
      <c r="T111" s="203"/>
      <c r="U111" s="203"/>
      <c r="V111" s="234"/>
      <c r="W111" s="234"/>
      <c r="X111" s="234"/>
      <c r="Y111" s="203"/>
      <c r="Z111" s="211"/>
    </row>
    <row r="112">
      <c r="A112" s="243"/>
      <c r="B112" s="240"/>
      <c r="C112" s="248"/>
      <c r="D112" s="240"/>
      <c r="F112" s="238" t="b">
        <v>0</v>
      </c>
      <c r="G112" s="179"/>
      <c r="H112" s="197" t="str">
        <f>IFERROR(__xludf.DUMMYFUNCTION("IF(ISBLANK($C112), """", FILTER('Stats-only'!$B$2:$E$70, 'Stats-only'!$A$2:$A$70 = $C112)) "),"")</f>
        <v/>
      </c>
      <c r="I112" s="188"/>
      <c r="J112" s="239"/>
      <c r="K112" s="197"/>
      <c r="L112" s="179"/>
      <c r="M112" s="197" t="str">
        <f>IFERROR(__xludf.DUMMYFUNCTION("IF(ISBLANK($C112), """", FILTER('Stats-only'!$G$2:$R$70, 'Stats-only'!$A$2:$A$70 = $C112)) "),"")</f>
        <v/>
      </c>
      <c r="N112" s="197"/>
      <c r="O112" s="197"/>
      <c r="P112" s="197"/>
      <c r="Q112" s="197"/>
      <c r="R112" s="240"/>
      <c r="S112" s="240"/>
      <c r="T112" s="197"/>
      <c r="U112" s="197"/>
      <c r="V112" s="242"/>
      <c r="W112" s="242"/>
      <c r="X112" s="242"/>
      <c r="Y112" s="197"/>
      <c r="Z112" s="198"/>
    </row>
    <row r="113">
      <c r="A113" s="245"/>
      <c r="B113" s="232"/>
      <c r="C113" s="248"/>
      <c r="D113" s="232"/>
      <c r="F113" s="230" t="b">
        <v>0</v>
      </c>
      <c r="G113" s="179"/>
      <c r="H113" s="203" t="str">
        <f>IFERROR(__xludf.DUMMYFUNCTION("IF(ISBLANK($C113), """", FILTER('Stats-only'!$B$2:$E$70, 'Stats-only'!$A$2:$A$70 = $C113)) "),"")</f>
        <v/>
      </c>
      <c r="I113" s="200"/>
      <c r="J113" s="207"/>
      <c r="K113" s="203"/>
      <c r="L113" s="179"/>
      <c r="M113" s="203" t="str">
        <f>IFERROR(__xludf.DUMMYFUNCTION("IF(ISBLANK($C113), """", FILTER('Stats-only'!$G$2:$R$70, 'Stats-only'!$A$2:$A$70 = $C113)) "),"")</f>
        <v/>
      </c>
      <c r="N113" s="203"/>
      <c r="O113" s="203"/>
      <c r="P113" s="203"/>
      <c r="Q113" s="203"/>
      <c r="R113" s="232"/>
      <c r="S113" s="232"/>
      <c r="T113" s="203"/>
      <c r="U113" s="203"/>
      <c r="V113" s="234"/>
      <c r="W113" s="234"/>
      <c r="X113" s="234"/>
      <c r="Y113" s="203"/>
      <c r="Z113" s="211"/>
    </row>
    <row r="114">
      <c r="A114" s="243"/>
      <c r="B114" s="240"/>
      <c r="C114" s="248"/>
      <c r="D114" s="240"/>
      <c r="F114" s="238" t="b">
        <v>0</v>
      </c>
      <c r="G114" s="179"/>
      <c r="H114" s="197" t="str">
        <f>IFERROR(__xludf.DUMMYFUNCTION("IF(ISBLANK($C114), """", FILTER('Stats-only'!$B$2:$E$70, 'Stats-only'!$A$2:$A$70 = $C114)) "),"")</f>
        <v/>
      </c>
      <c r="I114" s="188"/>
      <c r="J114" s="239"/>
      <c r="K114" s="197"/>
      <c r="L114" s="179"/>
      <c r="M114" s="197" t="str">
        <f>IFERROR(__xludf.DUMMYFUNCTION("IF(ISBLANK($C114), """", FILTER('Stats-only'!$G$2:$R$70, 'Stats-only'!$A$2:$A$70 = $C114)) "),"")</f>
        <v/>
      </c>
      <c r="N114" s="197"/>
      <c r="O114" s="197"/>
      <c r="P114" s="197"/>
      <c r="Q114" s="197"/>
      <c r="R114" s="240"/>
      <c r="S114" s="240"/>
      <c r="T114" s="197"/>
      <c r="U114" s="197"/>
      <c r="V114" s="242"/>
      <c r="W114" s="242"/>
      <c r="X114" s="242"/>
      <c r="Y114" s="197"/>
      <c r="Z114" s="198"/>
    </row>
    <row r="115">
      <c r="A115" s="245"/>
      <c r="B115" s="232"/>
      <c r="C115" s="248"/>
      <c r="D115" s="232"/>
      <c r="F115" s="230" t="b">
        <v>0</v>
      </c>
      <c r="G115" s="179"/>
      <c r="H115" s="203" t="str">
        <f>IFERROR(__xludf.DUMMYFUNCTION("IF(ISBLANK($C115), """", FILTER('Stats-only'!$B$2:$E$70, 'Stats-only'!$A$2:$A$70 = $C115)) "),"")</f>
        <v/>
      </c>
      <c r="I115" s="200"/>
      <c r="J115" s="207"/>
      <c r="K115" s="203"/>
      <c r="L115" s="179"/>
      <c r="M115" s="203" t="str">
        <f>IFERROR(__xludf.DUMMYFUNCTION("IF(ISBLANK($C115), """", FILTER('Stats-only'!$G$2:$R$70, 'Stats-only'!$A$2:$A$70 = $C115)) "),"")</f>
        <v/>
      </c>
      <c r="N115" s="203"/>
      <c r="O115" s="203"/>
      <c r="P115" s="203"/>
      <c r="Q115" s="203"/>
      <c r="R115" s="232"/>
      <c r="S115" s="232"/>
      <c r="T115" s="203"/>
      <c r="U115" s="203"/>
      <c r="V115" s="234"/>
      <c r="W115" s="234"/>
      <c r="X115" s="234"/>
      <c r="Y115" s="203"/>
      <c r="Z115" s="211"/>
    </row>
    <row r="116">
      <c r="A116" s="243"/>
      <c r="B116" s="240"/>
      <c r="C116" s="248"/>
      <c r="D116" s="240"/>
      <c r="F116" s="238" t="b">
        <v>0</v>
      </c>
      <c r="G116" s="179"/>
      <c r="H116" s="197" t="str">
        <f>IFERROR(__xludf.DUMMYFUNCTION("IF(ISBLANK($C116), """", FILTER('Stats-only'!$B$2:$E$70, 'Stats-only'!$A$2:$A$70 = $C116)) "),"")</f>
        <v/>
      </c>
      <c r="I116" s="188"/>
      <c r="J116" s="239"/>
      <c r="K116" s="197"/>
      <c r="L116" s="179"/>
      <c r="M116" s="197" t="str">
        <f>IFERROR(__xludf.DUMMYFUNCTION("IF(ISBLANK($C116), """", FILTER('Stats-only'!$G$2:$R$70, 'Stats-only'!$A$2:$A$70 = $C116)) "),"")</f>
        <v/>
      </c>
      <c r="N116" s="197"/>
      <c r="O116" s="197"/>
      <c r="P116" s="197"/>
      <c r="Q116" s="197"/>
      <c r="R116" s="240"/>
      <c r="S116" s="240"/>
      <c r="T116" s="197"/>
      <c r="U116" s="197"/>
      <c r="V116" s="242"/>
      <c r="W116" s="242"/>
      <c r="X116" s="242"/>
      <c r="Y116" s="197"/>
      <c r="Z116" s="198"/>
    </row>
    <row r="117">
      <c r="A117" s="245"/>
      <c r="B117" s="232"/>
      <c r="C117" s="248"/>
      <c r="D117" s="232"/>
      <c r="F117" s="230" t="b">
        <v>0</v>
      </c>
      <c r="G117" s="179"/>
      <c r="H117" s="203" t="str">
        <f>IFERROR(__xludf.DUMMYFUNCTION("IF(ISBLANK($C117), """", FILTER('Stats-only'!$B$2:$E$70, 'Stats-only'!$A$2:$A$70 = $C117)) "),"")</f>
        <v/>
      </c>
      <c r="I117" s="200"/>
      <c r="J117" s="207"/>
      <c r="K117" s="203"/>
      <c r="L117" s="179"/>
      <c r="M117" s="203" t="str">
        <f>IFERROR(__xludf.DUMMYFUNCTION("IF(ISBLANK($C117), """", FILTER('Stats-only'!$G$2:$R$70, 'Stats-only'!$A$2:$A$70 = $C117)) "),"")</f>
        <v/>
      </c>
      <c r="N117" s="203"/>
      <c r="O117" s="203"/>
      <c r="P117" s="203"/>
      <c r="Q117" s="203"/>
      <c r="R117" s="232"/>
      <c r="S117" s="232"/>
      <c r="T117" s="203"/>
      <c r="U117" s="203"/>
      <c r="V117" s="234"/>
      <c r="W117" s="234"/>
      <c r="X117" s="234"/>
      <c r="Y117" s="203"/>
      <c r="Z117" s="211"/>
    </row>
    <row r="118">
      <c r="A118" s="243"/>
      <c r="B118" s="240"/>
      <c r="C118" s="248"/>
      <c r="D118" s="240"/>
      <c r="F118" s="238" t="b">
        <v>0</v>
      </c>
      <c r="G118" s="179"/>
      <c r="H118" s="197" t="str">
        <f>IFERROR(__xludf.DUMMYFUNCTION("IF(ISBLANK($C118), """", FILTER('Stats-only'!$B$2:$E$70, 'Stats-only'!$A$2:$A$70 = $C118)) "),"")</f>
        <v/>
      </c>
      <c r="I118" s="188"/>
      <c r="J118" s="239"/>
      <c r="K118" s="197"/>
      <c r="L118" s="179"/>
      <c r="M118" s="197" t="str">
        <f>IFERROR(__xludf.DUMMYFUNCTION("IF(ISBLANK($C118), """", FILTER('Stats-only'!$G$2:$R$70, 'Stats-only'!$A$2:$A$70 = $C118)) "),"")</f>
        <v/>
      </c>
      <c r="N118" s="197"/>
      <c r="O118" s="197"/>
      <c r="P118" s="197"/>
      <c r="Q118" s="197"/>
      <c r="R118" s="240"/>
      <c r="S118" s="240"/>
      <c r="T118" s="197"/>
      <c r="U118" s="197"/>
      <c r="V118" s="242"/>
      <c r="W118" s="242"/>
      <c r="X118" s="242"/>
      <c r="Y118" s="197"/>
      <c r="Z118" s="198"/>
    </row>
    <row r="119">
      <c r="A119" s="245"/>
      <c r="B119" s="232"/>
      <c r="C119" s="248"/>
      <c r="D119" s="232"/>
      <c r="F119" s="230" t="b">
        <v>0</v>
      </c>
      <c r="G119" s="179"/>
      <c r="H119" s="203" t="str">
        <f>IFERROR(__xludf.DUMMYFUNCTION("IF(ISBLANK($C119), """", FILTER('Stats-only'!$B$2:$E$70, 'Stats-only'!$A$2:$A$70 = $C119)) "),"")</f>
        <v/>
      </c>
      <c r="I119" s="200"/>
      <c r="J119" s="207"/>
      <c r="K119" s="203"/>
      <c r="L119" s="179"/>
      <c r="M119" s="203" t="str">
        <f>IFERROR(__xludf.DUMMYFUNCTION("IF(ISBLANK($C119), """", FILTER('Stats-only'!$G$2:$R$70, 'Stats-only'!$A$2:$A$70 = $C119)) "),"")</f>
        <v/>
      </c>
      <c r="N119" s="203"/>
      <c r="O119" s="203"/>
      <c r="P119" s="203"/>
      <c r="Q119" s="203"/>
      <c r="R119" s="232"/>
      <c r="S119" s="232"/>
      <c r="T119" s="203"/>
      <c r="U119" s="203"/>
      <c r="V119" s="234"/>
      <c r="W119" s="234"/>
      <c r="X119" s="234"/>
      <c r="Y119" s="203"/>
      <c r="Z119" s="211"/>
    </row>
    <row r="120">
      <c r="A120" s="243"/>
      <c r="B120" s="240"/>
      <c r="C120" s="248"/>
      <c r="D120" s="240"/>
      <c r="F120" s="238" t="b">
        <v>0</v>
      </c>
      <c r="G120" s="179"/>
      <c r="H120" s="197" t="str">
        <f>IFERROR(__xludf.DUMMYFUNCTION("IF(ISBLANK($C120), """", FILTER('Stats-only'!$B$2:$E$70, 'Stats-only'!$A$2:$A$70 = $C120)) "),"")</f>
        <v/>
      </c>
      <c r="I120" s="188"/>
      <c r="J120" s="239"/>
      <c r="K120" s="197"/>
      <c r="L120" s="179"/>
      <c r="M120" s="197" t="str">
        <f>IFERROR(__xludf.DUMMYFUNCTION("IF(ISBLANK($C120), """", FILTER('Stats-only'!$G$2:$R$70, 'Stats-only'!$A$2:$A$70 = $C120)) "),"")</f>
        <v/>
      </c>
      <c r="N120" s="197"/>
      <c r="O120" s="197"/>
      <c r="P120" s="197"/>
      <c r="Q120" s="197"/>
      <c r="R120" s="240"/>
      <c r="S120" s="240"/>
      <c r="T120" s="197"/>
      <c r="U120" s="197"/>
      <c r="V120" s="242"/>
      <c r="W120" s="242"/>
      <c r="X120" s="242"/>
      <c r="Y120" s="197"/>
      <c r="Z120" s="198"/>
    </row>
    <row r="121">
      <c r="A121" s="245"/>
      <c r="B121" s="232"/>
      <c r="C121" s="248"/>
      <c r="D121" s="232"/>
      <c r="F121" s="230" t="b">
        <v>0</v>
      </c>
      <c r="G121" s="179"/>
      <c r="H121" s="203" t="str">
        <f>IFERROR(__xludf.DUMMYFUNCTION("IF(ISBLANK($C121), """", FILTER('Stats-only'!$B$2:$E$70, 'Stats-only'!$A$2:$A$70 = $C121)) "),"")</f>
        <v/>
      </c>
      <c r="I121" s="200"/>
      <c r="J121" s="207"/>
      <c r="K121" s="203"/>
      <c r="L121" s="179"/>
      <c r="M121" s="203" t="str">
        <f>IFERROR(__xludf.DUMMYFUNCTION("IF(ISBLANK($C121), """", FILTER('Stats-only'!$G$2:$R$70, 'Stats-only'!$A$2:$A$70 = $C121)) "),"")</f>
        <v/>
      </c>
      <c r="N121" s="203"/>
      <c r="O121" s="203"/>
      <c r="P121" s="203"/>
      <c r="Q121" s="203"/>
      <c r="R121" s="232"/>
      <c r="S121" s="232"/>
      <c r="T121" s="203"/>
      <c r="U121" s="203"/>
      <c r="V121" s="234"/>
      <c r="W121" s="234"/>
      <c r="X121" s="234"/>
      <c r="Y121" s="203"/>
      <c r="Z121" s="211"/>
    </row>
    <row r="122">
      <c r="A122" s="243"/>
      <c r="B122" s="240"/>
      <c r="C122" s="248"/>
      <c r="D122" s="240"/>
      <c r="F122" s="238" t="b">
        <v>0</v>
      </c>
      <c r="G122" s="179"/>
      <c r="H122" s="197" t="str">
        <f>IFERROR(__xludf.DUMMYFUNCTION("IF(ISBLANK($C122), """", FILTER('Stats-only'!$B$2:$E$70, 'Stats-only'!$A$2:$A$70 = $C122)) "),"")</f>
        <v/>
      </c>
      <c r="I122" s="188"/>
      <c r="J122" s="239"/>
      <c r="K122" s="197"/>
      <c r="L122" s="179"/>
      <c r="M122" s="197" t="str">
        <f>IFERROR(__xludf.DUMMYFUNCTION("IF(ISBLANK($C122), """", FILTER('Stats-only'!$G$2:$R$70, 'Stats-only'!$A$2:$A$70 = $C122)) "),"")</f>
        <v/>
      </c>
      <c r="N122" s="197"/>
      <c r="O122" s="197"/>
      <c r="P122" s="197"/>
      <c r="Q122" s="197"/>
      <c r="R122" s="240"/>
      <c r="S122" s="240"/>
      <c r="T122" s="197"/>
      <c r="U122" s="197"/>
      <c r="V122" s="242"/>
      <c r="W122" s="242"/>
      <c r="X122" s="242"/>
      <c r="Y122" s="197"/>
      <c r="Z122" s="198"/>
    </row>
    <row r="123">
      <c r="A123" s="245"/>
      <c r="B123" s="232"/>
      <c r="C123" s="248"/>
      <c r="D123" s="232"/>
      <c r="F123" s="230" t="b">
        <v>0</v>
      </c>
      <c r="G123" s="179"/>
      <c r="H123" s="203" t="str">
        <f>IFERROR(__xludf.DUMMYFUNCTION("IF(ISBLANK($C123), """", FILTER('Stats-only'!$B$2:$E$70, 'Stats-only'!$A$2:$A$70 = $C123)) "),"")</f>
        <v/>
      </c>
      <c r="I123" s="200"/>
      <c r="J123" s="207"/>
      <c r="K123" s="203"/>
      <c r="L123" s="179"/>
      <c r="M123" s="203" t="str">
        <f>IFERROR(__xludf.DUMMYFUNCTION("IF(ISBLANK($C123), """", FILTER('Stats-only'!$G$2:$R$70, 'Stats-only'!$A$2:$A$70 = $C123)) "),"")</f>
        <v/>
      </c>
      <c r="N123" s="203"/>
      <c r="O123" s="203"/>
      <c r="P123" s="203"/>
      <c r="Q123" s="203"/>
      <c r="R123" s="232"/>
      <c r="S123" s="232"/>
      <c r="T123" s="203"/>
      <c r="U123" s="203"/>
      <c r="V123" s="234"/>
      <c r="W123" s="234"/>
      <c r="X123" s="234"/>
      <c r="Y123" s="203"/>
      <c r="Z123" s="211"/>
    </row>
    <row r="124">
      <c r="A124" s="243"/>
      <c r="B124" s="240"/>
      <c r="C124" s="248"/>
      <c r="D124" s="240"/>
      <c r="F124" s="238" t="b">
        <v>0</v>
      </c>
      <c r="G124" s="179"/>
      <c r="H124" s="197" t="str">
        <f>IFERROR(__xludf.DUMMYFUNCTION("IF(ISBLANK($C124), """", FILTER('Stats-only'!$B$2:$E$70, 'Stats-only'!$A$2:$A$70 = $C124)) "),"")</f>
        <v/>
      </c>
      <c r="I124" s="188"/>
      <c r="J124" s="239"/>
      <c r="K124" s="197"/>
      <c r="L124" s="179"/>
      <c r="M124" s="197" t="str">
        <f>IFERROR(__xludf.DUMMYFUNCTION("IF(ISBLANK($C124), """", FILTER('Stats-only'!$G$2:$R$70, 'Stats-only'!$A$2:$A$70 = $C124)) "),"")</f>
        <v/>
      </c>
      <c r="N124" s="197"/>
      <c r="O124" s="197"/>
      <c r="P124" s="197"/>
      <c r="Q124" s="197"/>
      <c r="R124" s="240"/>
      <c r="S124" s="240"/>
      <c r="T124" s="197"/>
      <c r="U124" s="197"/>
      <c r="V124" s="242"/>
      <c r="W124" s="242"/>
      <c r="X124" s="242"/>
      <c r="Y124" s="197"/>
      <c r="Z124" s="198"/>
    </row>
    <row r="125">
      <c r="A125" s="245"/>
      <c r="B125" s="232"/>
      <c r="C125" s="248"/>
      <c r="D125" s="232"/>
      <c r="F125" s="230" t="b">
        <v>0</v>
      </c>
      <c r="G125" s="179"/>
      <c r="H125" s="203" t="str">
        <f>IFERROR(__xludf.DUMMYFUNCTION("IF(ISBLANK($C125), """", FILTER('Stats-only'!$B$2:$E$70, 'Stats-only'!$A$2:$A$70 = $C125)) "),"")</f>
        <v/>
      </c>
      <c r="I125" s="200"/>
      <c r="J125" s="207"/>
      <c r="K125" s="203"/>
      <c r="L125" s="179"/>
      <c r="M125" s="203" t="str">
        <f>IFERROR(__xludf.DUMMYFUNCTION("IF(ISBLANK($C125), """", FILTER('Stats-only'!$G$2:$R$70, 'Stats-only'!$A$2:$A$70 = $C125)) "),"")</f>
        <v/>
      </c>
      <c r="N125" s="203"/>
      <c r="O125" s="203"/>
      <c r="P125" s="203"/>
      <c r="Q125" s="203"/>
      <c r="R125" s="232"/>
      <c r="S125" s="232"/>
      <c r="T125" s="203"/>
      <c r="U125" s="203"/>
      <c r="V125" s="234"/>
      <c r="W125" s="234"/>
      <c r="X125" s="234"/>
      <c r="Y125" s="203"/>
      <c r="Z125" s="211"/>
    </row>
    <row r="126">
      <c r="A126" s="243"/>
      <c r="B126" s="240"/>
      <c r="C126" s="248"/>
      <c r="D126" s="240"/>
      <c r="F126" s="238" t="b">
        <v>0</v>
      </c>
      <c r="G126" s="179"/>
      <c r="H126" s="197" t="str">
        <f>IFERROR(__xludf.DUMMYFUNCTION("IF(ISBLANK($C126), """", FILTER('Stats-only'!$B$2:$E$70, 'Stats-only'!$A$2:$A$70 = $C126)) "),"")</f>
        <v/>
      </c>
      <c r="I126" s="188"/>
      <c r="J126" s="239"/>
      <c r="K126" s="197"/>
      <c r="L126" s="179"/>
      <c r="M126" s="197" t="str">
        <f>IFERROR(__xludf.DUMMYFUNCTION("IF(ISBLANK($C126), """", FILTER('Stats-only'!$G$2:$R$70, 'Stats-only'!$A$2:$A$70 = $C126)) "),"")</f>
        <v/>
      </c>
      <c r="N126" s="197"/>
      <c r="O126" s="197"/>
      <c r="P126" s="197"/>
      <c r="Q126" s="197"/>
      <c r="R126" s="240"/>
      <c r="S126" s="240"/>
      <c r="T126" s="197"/>
      <c r="U126" s="197"/>
      <c r="V126" s="242"/>
      <c r="W126" s="242"/>
      <c r="X126" s="242"/>
      <c r="Y126" s="197"/>
      <c r="Z126" s="198"/>
    </row>
    <row r="127">
      <c r="A127" s="245"/>
      <c r="B127" s="232"/>
      <c r="C127" s="248"/>
      <c r="D127" s="232"/>
      <c r="F127" s="230" t="b">
        <v>0</v>
      </c>
      <c r="G127" s="179"/>
      <c r="H127" s="203" t="str">
        <f>IFERROR(__xludf.DUMMYFUNCTION("IF(ISBLANK($C127), """", FILTER('Stats-only'!$B$2:$E$70, 'Stats-only'!$A$2:$A$70 = $C127)) "),"")</f>
        <v/>
      </c>
      <c r="I127" s="200"/>
      <c r="J127" s="207"/>
      <c r="K127" s="203"/>
      <c r="L127" s="179"/>
      <c r="M127" s="203" t="str">
        <f>IFERROR(__xludf.DUMMYFUNCTION("IF(ISBLANK($C127), """", FILTER('Stats-only'!$G$2:$R$70, 'Stats-only'!$A$2:$A$70 = $C127)) "),"")</f>
        <v/>
      </c>
      <c r="N127" s="203"/>
      <c r="O127" s="203"/>
      <c r="P127" s="203"/>
      <c r="Q127" s="203"/>
      <c r="R127" s="232"/>
      <c r="S127" s="232"/>
      <c r="T127" s="203"/>
      <c r="U127" s="203"/>
      <c r="V127" s="234"/>
      <c r="W127" s="234"/>
      <c r="X127" s="234"/>
      <c r="Y127" s="203"/>
      <c r="Z127" s="211"/>
    </row>
    <row r="128">
      <c r="A128" s="243"/>
      <c r="B128" s="240"/>
      <c r="C128" s="248"/>
      <c r="D128" s="240"/>
      <c r="F128" s="238" t="b">
        <v>0</v>
      </c>
      <c r="G128" s="179"/>
      <c r="H128" s="197" t="str">
        <f>IFERROR(__xludf.DUMMYFUNCTION("IF(ISBLANK($C128), """", FILTER('Stats-only'!$B$2:$E$70, 'Stats-only'!$A$2:$A$70 = $C128)) "),"")</f>
        <v/>
      </c>
      <c r="I128" s="188"/>
      <c r="J128" s="239"/>
      <c r="K128" s="197"/>
      <c r="L128" s="179"/>
      <c r="M128" s="197" t="str">
        <f>IFERROR(__xludf.DUMMYFUNCTION("IF(ISBLANK($C128), """", FILTER('Stats-only'!$G$2:$R$70, 'Stats-only'!$A$2:$A$70 = $C128)) "),"")</f>
        <v/>
      </c>
      <c r="N128" s="197"/>
      <c r="O128" s="197"/>
      <c r="P128" s="197"/>
      <c r="Q128" s="197"/>
      <c r="R128" s="240"/>
      <c r="S128" s="240"/>
      <c r="T128" s="197"/>
      <c r="U128" s="197"/>
      <c r="V128" s="242"/>
      <c r="W128" s="242"/>
      <c r="X128" s="242"/>
      <c r="Y128" s="197"/>
      <c r="Z128" s="198"/>
    </row>
    <row r="129">
      <c r="A129" s="245"/>
      <c r="B129" s="232"/>
      <c r="C129" s="248"/>
      <c r="D129" s="232"/>
      <c r="F129" s="230" t="b">
        <v>0</v>
      </c>
      <c r="G129" s="179"/>
      <c r="H129" s="203" t="str">
        <f>IFERROR(__xludf.DUMMYFUNCTION("IF(ISBLANK($C129), """", FILTER('Stats-only'!$B$2:$E$70, 'Stats-only'!$A$2:$A$70 = $C129)) "),"")</f>
        <v/>
      </c>
      <c r="I129" s="200"/>
      <c r="J129" s="207"/>
      <c r="K129" s="203"/>
      <c r="L129" s="179"/>
      <c r="M129" s="203" t="str">
        <f>IFERROR(__xludf.DUMMYFUNCTION("IF(ISBLANK($C129), """", FILTER('Stats-only'!$G$2:$R$70, 'Stats-only'!$A$2:$A$70 = $C129)) "),"")</f>
        <v/>
      </c>
      <c r="N129" s="203"/>
      <c r="O129" s="203"/>
      <c r="P129" s="203"/>
      <c r="Q129" s="203"/>
      <c r="R129" s="232"/>
      <c r="S129" s="232"/>
      <c r="T129" s="203"/>
      <c r="U129" s="203"/>
      <c r="V129" s="234"/>
      <c r="W129" s="234"/>
      <c r="X129" s="234"/>
      <c r="Y129" s="203"/>
      <c r="Z129" s="211"/>
    </row>
    <row r="130">
      <c r="A130" s="243"/>
      <c r="B130" s="240"/>
      <c r="C130" s="248"/>
      <c r="D130" s="240"/>
      <c r="F130" s="238" t="b">
        <v>0</v>
      </c>
      <c r="G130" s="179"/>
      <c r="H130" s="197" t="str">
        <f>IFERROR(__xludf.DUMMYFUNCTION("IF(ISBLANK($C130), """", FILTER('Stats-only'!$B$2:$E$70, 'Stats-only'!$A$2:$A$70 = $C130)) "),"")</f>
        <v/>
      </c>
      <c r="I130" s="188"/>
      <c r="J130" s="239"/>
      <c r="K130" s="197"/>
      <c r="L130" s="179"/>
      <c r="M130" s="197" t="str">
        <f>IFERROR(__xludf.DUMMYFUNCTION("IF(ISBLANK($C130), """", FILTER('Stats-only'!$G$2:$R$70, 'Stats-only'!$A$2:$A$70 = $C130)) "),"")</f>
        <v/>
      </c>
      <c r="N130" s="197"/>
      <c r="O130" s="197"/>
      <c r="P130" s="197"/>
      <c r="Q130" s="197"/>
      <c r="R130" s="240"/>
      <c r="S130" s="240"/>
      <c r="T130" s="197"/>
      <c r="U130" s="197"/>
      <c r="V130" s="242"/>
      <c r="W130" s="242"/>
      <c r="X130" s="242"/>
      <c r="Y130" s="197"/>
      <c r="Z130" s="198"/>
    </row>
    <row r="131">
      <c r="A131" s="245"/>
      <c r="B131" s="232"/>
      <c r="C131" s="248"/>
      <c r="D131" s="232"/>
      <c r="F131" s="230" t="b">
        <v>0</v>
      </c>
      <c r="G131" s="179"/>
      <c r="H131" s="203" t="str">
        <f>IFERROR(__xludf.DUMMYFUNCTION("IF(ISBLANK($C131), """", FILTER('Stats-only'!$B$2:$E$70, 'Stats-only'!$A$2:$A$70 = $C131)) "),"")</f>
        <v/>
      </c>
      <c r="I131" s="200"/>
      <c r="J131" s="207"/>
      <c r="K131" s="203"/>
      <c r="L131" s="179"/>
      <c r="M131" s="203" t="str">
        <f>IFERROR(__xludf.DUMMYFUNCTION("IF(ISBLANK($C131), """", FILTER('Stats-only'!$G$2:$R$70, 'Stats-only'!$A$2:$A$70 = $C131)) "),"")</f>
        <v/>
      </c>
      <c r="N131" s="203"/>
      <c r="O131" s="203"/>
      <c r="P131" s="203"/>
      <c r="Q131" s="203"/>
      <c r="R131" s="232"/>
      <c r="S131" s="232"/>
      <c r="T131" s="203"/>
      <c r="U131" s="203"/>
      <c r="V131" s="234"/>
      <c r="W131" s="234"/>
      <c r="X131" s="234"/>
      <c r="Y131" s="203"/>
      <c r="Z131" s="211"/>
    </row>
    <row r="132">
      <c r="A132" s="243"/>
      <c r="B132" s="240"/>
      <c r="C132" s="248"/>
      <c r="D132" s="240"/>
      <c r="F132" s="238" t="b">
        <v>0</v>
      </c>
      <c r="G132" s="179"/>
      <c r="H132" s="197" t="str">
        <f>IFERROR(__xludf.DUMMYFUNCTION("IF(ISBLANK($C132), """", FILTER('Stats-only'!$B$2:$E$70, 'Stats-only'!$A$2:$A$70 = $C132)) "),"")</f>
        <v/>
      </c>
      <c r="I132" s="188"/>
      <c r="J132" s="239"/>
      <c r="K132" s="197"/>
      <c r="L132" s="179"/>
      <c r="M132" s="197" t="str">
        <f>IFERROR(__xludf.DUMMYFUNCTION("IF(ISBLANK($C132), """", FILTER('Stats-only'!$G$2:$R$70, 'Stats-only'!$A$2:$A$70 = $C132)) "),"")</f>
        <v/>
      </c>
      <c r="N132" s="197"/>
      <c r="O132" s="197"/>
      <c r="P132" s="197"/>
      <c r="Q132" s="197"/>
      <c r="R132" s="240"/>
      <c r="S132" s="240"/>
      <c r="T132" s="197"/>
      <c r="U132" s="197"/>
      <c r="V132" s="242"/>
      <c r="W132" s="242"/>
      <c r="X132" s="242"/>
      <c r="Y132" s="197"/>
      <c r="Z132" s="198"/>
    </row>
    <row r="133">
      <c r="A133" s="245"/>
      <c r="B133" s="232"/>
      <c r="C133" s="248"/>
      <c r="D133" s="232"/>
      <c r="F133" s="230" t="b">
        <v>0</v>
      </c>
      <c r="G133" s="179"/>
      <c r="H133" s="203" t="str">
        <f>IFERROR(__xludf.DUMMYFUNCTION("IF(ISBLANK($C133), """", FILTER('Stats-only'!$B$2:$E$70, 'Stats-only'!$A$2:$A$70 = $C133)) "),"")</f>
        <v/>
      </c>
      <c r="I133" s="200"/>
      <c r="J133" s="207"/>
      <c r="K133" s="203"/>
      <c r="L133" s="179"/>
      <c r="M133" s="203" t="str">
        <f>IFERROR(__xludf.DUMMYFUNCTION("IF(ISBLANK($C133), """", FILTER('Stats-only'!$G$2:$R$70, 'Stats-only'!$A$2:$A$70 = $C133)) "),"")</f>
        <v/>
      </c>
      <c r="N133" s="203"/>
      <c r="O133" s="203"/>
      <c r="P133" s="203"/>
      <c r="Q133" s="203"/>
      <c r="R133" s="232"/>
      <c r="S133" s="232"/>
      <c r="T133" s="203"/>
      <c r="U133" s="203"/>
      <c r="V133" s="234"/>
      <c r="W133" s="234"/>
      <c r="X133" s="234"/>
      <c r="Y133" s="203"/>
      <c r="Z133" s="211"/>
    </row>
    <row r="134">
      <c r="A134" s="243"/>
      <c r="B134" s="240"/>
      <c r="C134" s="248"/>
      <c r="D134" s="240"/>
      <c r="F134" s="238" t="b">
        <v>0</v>
      </c>
      <c r="G134" s="179"/>
      <c r="H134" s="197" t="str">
        <f>IFERROR(__xludf.DUMMYFUNCTION("IF(ISBLANK($C134), """", FILTER('Stats-only'!$B$2:$E$70, 'Stats-only'!$A$2:$A$70 = $C134)) "),"")</f>
        <v/>
      </c>
      <c r="I134" s="188"/>
      <c r="J134" s="239"/>
      <c r="K134" s="197"/>
      <c r="L134" s="179"/>
      <c r="M134" s="197" t="str">
        <f>IFERROR(__xludf.DUMMYFUNCTION("IF(ISBLANK($C134), """", FILTER('Stats-only'!$G$2:$R$70, 'Stats-only'!$A$2:$A$70 = $C134)) "),"")</f>
        <v/>
      </c>
      <c r="N134" s="197"/>
      <c r="O134" s="197"/>
      <c r="P134" s="197"/>
      <c r="Q134" s="197"/>
      <c r="R134" s="240"/>
      <c r="S134" s="240"/>
      <c r="T134" s="197"/>
      <c r="U134" s="197"/>
      <c r="V134" s="242"/>
      <c r="W134" s="242"/>
      <c r="X134" s="242"/>
      <c r="Y134" s="197"/>
      <c r="Z134" s="198"/>
    </row>
    <row r="135">
      <c r="A135" s="245"/>
      <c r="B135" s="232"/>
      <c r="C135" s="248"/>
      <c r="D135" s="232"/>
      <c r="F135" s="230" t="b">
        <v>0</v>
      </c>
      <c r="G135" s="179"/>
      <c r="H135" s="203" t="str">
        <f>IFERROR(__xludf.DUMMYFUNCTION("IF(ISBLANK($C135), """", FILTER('Stats-only'!$B$2:$E$70, 'Stats-only'!$A$2:$A$70 = $C135)) "),"")</f>
        <v/>
      </c>
      <c r="I135" s="200"/>
      <c r="J135" s="207"/>
      <c r="K135" s="203"/>
      <c r="L135" s="179"/>
      <c r="M135" s="203" t="str">
        <f>IFERROR(__xludf.DUMMYFUNCTION("IF(ISBLANK($C135), """", FILTER('Stats-only'!$G$2:$R$70, 'Stats-only'!$A$2:$A$70 = $C135)) "),"")</f>
        <v/>
      </c>
      <c r="N135" s="203"/>
      <c r="O135" s="203"/>
      <c r="P135" s="203"/>
      <c r="Q135" s="203"/>
      <c r="R135" s="232"/>
      <c r="S135" s="232"/>
      <c r="T135" s="203"/>
      <c r="U135" s="203"/>
      <c r="V135" s="234"/>
      <c r="W135" s="234"/>
      <c r="X135" s="234"/>
      <c r="Y135" s="203"/>
      <c r="Z135" s="211"/>
    </row>
    <row r="136">
      <c r="A136" s="243"/>
      <c r="B136" s="240"/>
      <c r="C136" s="248"/>
      <c r="D136" s="240"/>
      <c r="F136" s="238" t="b">
        <v>0</v>
      </c>
      <c r="G136" s="179"/>
      <c r="H136" s="197" t="str">
        <f>IFERROR(__xludf.DUMMYFUNCTION("IF(ISBLANK($C136), """", FILTER('Stats-only'!$B$2:$E$70, 'Stats-only'!$A$2:$A$70 = $C136)) "),"")</f>
        <v/>
      </c>
      <c r="I136" s="188"/>
      <c r="J136" s="239"/>
      <c r="K136" s="197"/>
      <c r="L136" s="179"/>
      <c r="M136" s="197" t="str">
        <f>IFERROR(__xludf.DUMMYFUNCTION("IF(ISBLANK($C136), """", FILTER('Stats-only'!$G$2:$R$70, 'Stats-only'!$A$2:$A$70 = $C136)) "),"")</f>
        <v/>
      </c>
      <c r="N136" s="197"/>
      <c r="O136" s="197"/>
      <c r="P136" s="197"/>
      <c r="Q136" s="197"/>
      <c r="R136" s="240"/>
      <c r="S136" s="240"/>
      <c r="T136" s="197"/>
      <c r="U136" s="197"/>
      <c r="V136" s="242"/>
      <c r="W136" s="242"/>
      <c r="X136" s="242"/>
      <c r="Y136" s="197"/>
      <c r="Z136" s="198"/>
    </row>
    <row r="137">
      <c r="A137" s="245"/>
      <c r="B137" s="232"/>
      <c r="C137" s="248"/>
      <c r="D137" s="232"/>
      <c r="F137" s="230" t="b">
        <v>0</v>
      </c>
      <c r="G137" s="179"/>
      <c r="H137" s="203" t="str">
        <f>IFERROR(__xludf.DUMMYFUNCTION("IF(ISBLANK($C137), """", FILTER('Stats-only'!$B$2:$E$70, 'Stats-only'!$A$2:$A$70 = $C137)) "),"")</f>
        <v/>
      </c>
      <c r="I137" s="200"/>
      <c r="J137" s="207"/>
      <c r="K137" s="203"/>
      <c r="L137" s="179"/>
      <c r="M137" s="203" t="str">
        <f>IFERROR(__xludf.DUMMYFUNCTION("IF(ISBLANK($C137), """", FILTER('Stats-only'!$G$2:$R$70, 'Stats-only'!$A$2:$A$70 = $C137)) "),"")</f>
        <v/>
      </c>
      <c r="N137" s="203"/>
      <c r="O137" s="203"/>
      <c r="P137" s="203"/>
      <c r="Q137" s="203"/>
      <c r="R137" s="232"/>
      <c r="S137" s="232"/>
      <c r="T137" s="203"/>
      <c r="U137" s="203"/>
      <c r="V137" s="234"/>
      <c r="W137" s="234"/>
      <c r="X137" s="234"/>
      <c r="Y137" s="203"/>
      <c r="Z137" s="211"/>
    </row>
    <row r="138">
      <c r="A138" s="243"/>
      <c r="B138" s="240"/>
      <c r="C138" s="248"/>
      <c r="D138" s="240"/>
      <c r="F138" s="238" t="b">
        <v>0</v>
      </c>
      <c r="G138" s="179"/>
      <c r="H138" s="197" t="str">
        <f>IFERROR(__xludf.DUMMYFUNCTION("IF(ISBLANK($C138), """", FILTER('Stats-only'!$B$2:$E$70, 'Stats-only'!$A$2:$A$70 = $C138)) "),"")</f>
        <v/>
      </c>
      <c r="I138" s="188"/>
      <c r="J138" s="239"/>
      <c r="K138" s="197"/>
      <c r="L138" s="179"/>
      <c r="M138" s="197" t="str">
        <f>IFERROR(__xludf.DUMMYFUNCTION("IF(ISBLANK($C138), """", FILTER('Stats-only'!$G$2:$R$70, 'Stats-only'!$A$2:$A$70 = $C138)) "),"")</f>
        <v/>
      </c>
      <c r="N138" s="197"/>
      <c r="O138" s="197"/>
      <c r="P138" s="197"/>
      <c r="Q138" s="197"/>
      <c r="R138" s="240"/>
      <c r="S138" s="240"/>
      <c r="T138" s="197"/>
      <c r="U138" s="197"/>
      <c r="V138" s="242"/>
      <c r="W138" s="242"/>
      <c r="X138" s="242"/>
      <c r="Y138" s="197"/>
      <c r="Z138" s="198"/>
    </row>
    <row r="139">
      <c r="A139" s="245"/>
      <c r="B139" s="232"/>
      <c r="C139" s="248"/>
      <c r="D139" s="232"/>
      <c r="F139" s="230" t="b">
        <v>0</v>
      </c>
      <c r="G139" s="179"/>
      <c r="H139" s="203" t="str">
        <f>IFERROR(__xludf.DUMMYFUNCTION("IF(ISBLANK($C139), """", FILTER('Stats-only'!$B$2:$E$70, 'Stats-only'!$A$2:$A$70 = $C139)) "),"")</f>
        <v/>
      </c>
      <c r="I139" s="200"/>
      <c r="J139" s="207"/>
      <c r="K139" s="203"/>
      <c r="L139" s="179"/>
      <c r="M139" s="203" t="str">
        <f>IFERROR(__xludf.DUMMYFUNCTION("IF(ISBLANK($C139), """", FILTER('Stats-only'!$G$2:$R$70, 'Stats-only'!$A$2:$A$70 = $C139)) "),"")</f>
        <v/>
      </c>
      <c r="N139" s="203"/>
      <c r="O139" s="203"/>
      <c r="P139" s="203"/>
      <c r="Q139" s="203"/>
      <c r="R139" s="232"/>
      <c r="S139" s="232"/>
      <c r="T139" s="203"/>
      <c r="U139" s="203"/>
      <c r="V139" s="234"/>
      <c r="W139" s="234"/>
      <c r="X139" s="234"/>
      <c r="Y139" s="203"/>
      <c r="Z139" s="211"/>
    </row>
    <row r="140">
      <c r="A140" s="243"/>
      <c r="B140" s="240"/>
      <c r="C140" s="248"/>
      <c r="D140" s="240"/>
      <c r="F140" s="238" t="b">
        <v>0</v>
      </c>
      <c r="G140" s="179"/>
      <c r="H140" s="197" t="str">
        <f>IFERROR(__xludf.DUMMYFUNCTION("IF(ISBLANK($C140), """", FILTER('Stats-only'!$B$2:$E$70, 'Stats-only'!$A$2:$A$70 = $C140)) "),"")</f>
        <v/>
      </c>
      <c r="I140" s="188"/>
      <c r="J140" s="239"/>
      <c r="K140" s="197"/>
      <c r="L140" s="179"/>
      <c r="M140" s="197" t="str">
        <f>IFERROR(__xludf.DUMMYFUNCTION("IF(ISBLANK($C140), """", FILTER('Stats-only'!$G$2:$R$70, 'Stats-only'!$A$2:$A$70 = $C140)) "),"")</f>
        <v/>
      </c>
      <c r="N140" s="197"/>
      <c r="O140" s="197"/>
      <c r="P140" s="197"/>
      <c r="Q140" s="197"/>
      <c r="R140" s="240"/>
      <c r="S140" s="240"/>
      <c r="T140" s="197"/>
      <c r="U140" s="197"/>
      <c r="V140" s="242"/>
      <c r="W140" s="242"/>
      <c r="X140" s="242"/>
      <c r="Y140" s="197"/>
      <c r="Z140" s="198"/>
    </row>
    <row r="141">
      <c r="A141" s="245"/>
      <c r="B141" s="232"/>
      <c r="C141" s="248"/>
      <c r="D141" s="232"/>
      <c r="F141" s="230" t="b">
        <v>0</v>
      </c>
      <c r="G141" s="179"/>
      <c r="H141" s="203" t="str">
        <f>IFERROR(__xludf.DUMMYFUNCTION("IF(ISBLANK($C141), """", FILTER('Stats-only'!$B$2:$E$70, 'Stats-only'!$A$2:$A$70 = $C141)) "),"")</f>
        <v/>
      </c>
      <c r="I141" s="200"/>
      <c r="J141" s="207"/>
      <c r="K141" s="203"/>
      <c r="L141" s="179"/>
      <c r="M141" s="203" t="str">
        <f>IFERROR(__xludf.DUMMYFUNCTION("IF(ISBLANK($C141), """", FILTER('Stats-only'!$G$2:$R$70, 'Stats-only'!$A$2:$A$70 = $C141)) "),"")</f>
        <v/>
      </c>
      <c r="N141" s="203"/>
      <c r="O141" s="203"/>
      <c r="P141" s="203"/>
      <c r="Q141" s="203"/>
      <c r="R141" s="232"/>
      <c r="S141" s="232"/>
      <c r="T141" s="203"/>
      <c r="U141" s="203"/>
      <c r="V141" s="234"/>
      <c r="W141" s="234"/>
      <c r="X141" s="234"/>
      <c r="Y141" s="203"/>
      <c r="Z141" s="211"/>
    </row>
    <row r="142">
      <c r="A142" s="243"/>
      <c r="B142" s="240"/>
      <c r="C142" s="248"/>
      <c r="D142" s="240"/>
      <c r="F142" s="238" t="b">
        <v>0</v>
      </c>
      <c r="G142" s="179"/>
      <c r="H142" s="197" t="str">
        <f>IFERROR(__xludf.DUMMYFUNCTION("IF(ISBLANK($C142), """", FILTER('Stats-only'!$B$2:$E$70, 'Stats-only'!$A$2:$A$70 = $C142)) "),"")</f>
        <v/>
      </c>
      <c r="I142" s="188"/>
      <c r="J142" s="239"/>
      <c r="K142" s="197"/>
      <c r="L142" s="179"/>
      <c r="M142" s="197" t="str">
        <f>IFERROR(__xludf.DUMMYFUNCTION("IF(ISBLANK($C142), """", FILTER('Stats-only'!$G$2:$R$70, 'Stats-only'!$A$2:$A$70 = $C142)) "),"")</f>
        <v/>
      </c>
      <c r="N142" s="197"/>
      <c r="O142" s="197"/>
      <c r="P142" s="197"/>
      <c r="Q142" s="197"/>
      <c r="R142" s="240"/>
      <c r="S142" s="240"/>
      <c r="T142" s="197"/>
      <c r="U142" s="197"/>
      <c r="V142" s="242"/>
      <c r="W142" s="242"/>
      <c r="X142" s="242"/>
      <c r="Y142" s="197"/>
      <c r="Z142" s="198"/>
    </row>
    <row r="143">
      <c r="A143" s="245"/>
      <c r="B143" s="232"/>
      <c r="C143" s="248"/>
      <c r="D143" s="232"/>
      <c r="F143" s="230" t="b">
        <v>0</v>
      </c>
      <c r="G143" s="179"/>
      <c r="H143" s="203" t="str">
        <f>IFERROR(__xludf.DUMMYFUNCTION("IF(ISBLANK($C143), """", FILTER('Stats-only'!$B$2:$E$70, 'Stats-only'!$A$2:$A$70 = $C143)) "),"")</f>
        <v/>
      </c>
      <c r="I143" s="200"/>
      <c r="J143" s="207"/>
      <c r="K143" s="203"/>
      <c r="L143" s="179"/>
      <c r="M143" s="203" t="str">
        <f>IFERROR(__xludf.DUMMYFUNCTION("IF(ISBLANK($C143), """", FILTER('Stats-only'!$G$2:$R$70, 'Stats-only'!$A$2:$A$70 = $C143)) "),"")</f>
        <v/>
      </c>
      <c r="N143" s="203"/>
      <c r="O143" s="203"/>
      <c r="P143" s="203"/>
      <c r="Q143" s="203"/>
      <c r="R143" s="232"/>
      <c r="S143" s="232"/>
      <c r="T143" s="203"/>
      <c r="U143" s="203"/>
      <c r="V143" s="234"/>
      <c r="W143" s="234"/>
      <c r="X143" s="234"/>
      <c r="Y143" s="203"/>
      <c r="Z143" s="211"/>
    </row>
    <row r="144">
      <c r="A144" s="243"/>
      <c r="B144" s="240"/>
      <c r="C144" s="248"/>
      <c r="D144" s="240"/>
      <c r="F144" s="238" t="b">
        <v>0</v>
      </c>
      <c r="G144" s="179"/>
      <c r="H144" s="197" t="str">
        <f>IFERROR(__xludf.DUMMYFUNCTION("IF(ISBLANK($C144), """", FILTER('Stats-only'!$B$2:$E$70, 'Stats-only'!$A$2:$A$70 = $C144)) "),"")</f>
        <v/>
      </c>
      <c r="I144" s="188"/>
      <c r="J144" s="239"/>
      <c r="K144" s="197"/>
      <c r="L144" s="179"/>
      <c r="M144" s="197" t="str">
        <f>IFERROR(__xludf.DUMMYFUNCTION("IF(ISBLANK($C144), """", FILTER('Stats-only'!$G$2:$R$70, 'Stats-only'!$A$2:$A$70 = $C144)) "),"")</f>
        <v/>
      </c>
      <c r="N144" s="197"/>
      <c r="O144" s="197"/>
      <c r="P144" s="197"/>
      <c r="Q144" s="197"/>
      <c r="R144" s="240"/>
      <c r="S144" s="240"/>
      <c r="T144" s="197"/>
      <c r="U144" s="197"/>
      <c r="V144" s="242"/>
      <c r="W144" s="242"/>
      <c r="X144" s="242"/>
      <c r="Y144" s="197"/>
      <c r="Z144" s="198"/>
    </row>
    <row r="145">
      <c r="A145" s="245"/>
      <c r="B145" s="232"/>
      <c r="C145" s="248"/>
      <c r="D145" s="232"/>
      <c r="F145" s="230" t="b">
        <v>0</v>
      </c>
      <c r="G145" s="179"/>
      <c r="H145" s="203" t="str">
        <f>IFERROR(__xludf.DUMMYFUNCTION("IF(ISBLANK($C145), """", FILTER('Stats-only'!$B$2:$E$70, 'Stats-only'!$A$2:$A$70 = $C145)) "),"")</f>
        <v/>
      </c>
      <c r="I145" s="200"/>
      <c r="J145" s="207"/>
      <c r="K145" s="203"/>
      <c r="L145" s="179"/>
      <c r="M145" s="203" t="str">
        <f>IFERROR(__xludf.DUMMYFUNCTION("IF(ISBLANK($C145), """", FILTER('Stats-only'!$G$2:$R$70, 'Stats-only'!$A$2:$A$70 = $C145)) "),"")</f>
        <v/>
      </c>
      <c r="N145" s="203"/>
      <c r="O145" s="203"/>
      <c r="P145" s="203"/>
      <c r="Q145" s="203"/>
      <c r="R145" s="232"/>
      <c r="S145" s="232"/>
      <c r="T145" s="203"/>
      <c r="U145" s="203"/>
      <c r="V145" s="234"/>
      <c r="W145" s="234"/>
      <c r="X145" s="234"/>
      <c r="Y145" s="203"/>
      <c r="Z145" s="211"/>
    </row>
    <row r="146">
      <c r="A146" s="243"/>
      <c r="B146" s="240"/>
      <c r="C146" s="248"/>
      <c r="D146" s="240"/>
      <c r="F146" s="238" t="b">
        <v>0</v>
      </c>
      <c r="G146" s="179"/>
      <c r="H146" s="197" t="str">
        <f>IFERROR(__xludf.DUMMYFUNCTION("IF(ISBLANK($C146), """", FILTER('Stats-only'!$B$2:$E$70, 'Stats-only'!$A$2:$A$70 = $C146)) "),"")</f>
        <v/>
      </c>
      <c r="I146" s="188"/>
      <c r="J146" s="239"/>
      <c r="K146" s="197"/>
      <c r="L146" s="179"/>
      <c r="M146" s="197" t="str">
        <f>IFERROR(__xludf.DUMMYFUNCTION("IF(ISBLANK($C146), """", FILTER('Stats-only'!$G$2:$R$70, 'Stats-only'!$A$2:$A$70 = $C146)) "),"")</f>
        <v/>
      </c>
      <c r="N146" s="197"/>
      <c r="O146" s="197"/>
      <c r="P146" s="197"/>
      <c r="Q146" s="197"/>
      <c r="R146" s="240"/>
      <c r="S146" s="240"/>
      <c r="T146" s="197"/>
      <c r="U146" s="197"/>
      <c r="V146" s="242"/>
      <c r="W146" s="242"/>
      <c r="X146" s="242"/>
      <c r="Y146" s="197"/>
      <c r="Z146" s="198"/>
    </row>
    <row r="147">
      <c r="A147" s="245"/>
      <c r="B147" s="232"/>
      <c r="C147" s="248"/>
      <c r="D147" s="232"/>
      <c r="F147" s="230" t="b">
        <v>0</v>
      </c>
      <c r="G147" s="179"/>
      <c r="H147" s="203" t="str">
        <f>IFERROR(__xludf.DUMMYFUNCTION("IF(ISBLANK($C147), """", FILTER('Stats-only'!$B$2:$E$70, 'Stats-only'!$A$2:$A$70 = $C147)) "),"")</f>
        <v/>
      </c>
      <c r="I147" s="200"/>
      <c r="J147" s="207"/>
      <c r="K147" s="203"/>
      <c r="L147" s="179"/>
      <c r="M147" s="203" t="str">
        <f>IFERROR(__xludf.DUMMYFUNCTION("IF(ISBLANK($C147), """", FILTER('Stats-only'!$G$2:$R$70, 'Stats-only'!$A$2:$A$70 = $C147)) "),"")</f>
        <v/>
      </c>
      <c r="N147" s="203"/>
      <c r="O147" s="203"/>
      <c r="P147" s="203"/>
      <c r="Q147" s="203"/>
      <c r="R147" s="232"/>
      <c r="S147" s="232"/>
      <c r="T147" s="203"/>
      <c r="U147" s="203"/>
      <c r="V147" s="234"/>
      <c r="W147" s="234"/>
      <c r="X147" s="234"/>
      <c r="Y147" s="203"/>
      <c r="Z147" s="211"/>
    </row>
    <row r="148">
      <c r="A148" s="243"/>
      <c r="B148" s="240"/>
      <c r="C148" s="248"/>
      <c r="D148" s="240"/>
      <c r="F148" s="238" t="b">
        <v>0</v>
      </c>
      <c r="G148" s="179"/>
      <c r="H148" s="197" t="str">
        <f>IFERROR(__xludf.DUMMYFUNCTION("IF(ISBLANK($C148), """", FILTER('Stats-only'!$B$2:$E$70, 'Stats-only'!$A$2:$A$70 = $C148)) "),"")</f>
        <v/>
      </c>
      <c r="I148" s="188"/>
      <c r="J148" s="239"/>
      <c r="K148" s="197"/>
      <c r="L148" s="179"/>
      <c r="M148" s="197" t="str">
        <f>IFERROR(__xludf.DUMMYFUNCTION("IF(ISBLANK($C148), """", FILTER('Stats-only'!$G$2:$R$70, 'Stats-only'!$A$2:$A$70 = $C148)) "),"")</f>
        <v/>
      </c>
      <c r="N148" s="197"/>
      <c r="O148" s="197"/>
      <c r="P148" s="197"/>
      <c r="Q148" s="197"/>
      <c r="R148" s="240"/>
      <c r="S148" s="240"/>
      <c r="T148" s="197"/>
      <c r="U148" s="197"/>
      <c r="V148" s="242"/>
      <c r="W148" s="242"/>
      <c r="X148" s="242"/>
      <c r="Y148" s="197"/>
      <c r="Z148" s="198"/>
    </row>
    <row r="149">
      <c r="A149" s="245"/>
      <c r="B149" s="232"/>
      <c r="C149" s="248"/>
      <c r="D149" s="232"/>
      <c r="F149" s="230" t="b">
        <v>0</v>
      </c>
      <c r="G149" s="179"/>
      <c r="H149" s="203" t="str">
        <f>IFERROR(__xludf.DUMMYFUNCTION("IF(ISBLANK($C149), """", FILTER('Stats-only'!$B$2:$E$70, 'Stats-only'!$A$2:$A$70 = $C149)) "),"")</f>
        <v/>
      </c>
      <c r="I149" s="200"/>
      <c r="J149" s="207"/>
      <c r="K149" s="203"/>
      <c r="L149" s="179"/>
      <c r="M149" s="203" t="str">
        <f>IFERROR(__xludf.DUMMYFUNCTION("IF(ISBLANK($C149), """", FILTER('Stats-only'!$G$2:$R$70, 'Stats-only'!$A$2:$A$70 = $C149)) "),"")</f>
        <v/>
      </c>
      <c r="N149" s="203"/>
      <c r="O149" s="203"/>
      <c r="P149" s="203"/>
      <c r="Q149" s="203"/>
      <c r="R149" s="232"/>
      <c r="S149" s="232"/>
      <c r="T149" s="203"/>
      <c r="U149" s="203"/>
      <c r="V149" s="234"/>
      <c r="W149" s="234"/>
      <c r="X149" s="234"/>
      <c r="Y149" s="203"/>
      <c r="Z149" s="211"/>
    </row>
    <row r="150">
      <c r="A150" s="243"/>
      <c r="B150" s="240"/>
      <c r="C150" s="248"/>
      <c r="D150" s="240"/>
      <c r="F150" s="238" t="b">
        <v>0</v>
      </c>
      <c r="G150" s="179"/>
      <c r="H150" s="197" t="str">
        <f>IFERROR(__xludf.DUMMYFUNCTION("IF(ISBLANK($C150), """", FILTER('Stats-only'!$B$2:$E$70, 'Stats-only'!$A$2:$A$70 = $C150)) "),"")</f>
        <v/>
      </c>
      <c r="I150" s="188"/>
      <c r="J150" s="239"/>
      <c r="K150" s="197"/>
      <c r="L150" s="179"/>
      <c r="M150" s="197" t="str">
        <f>IFERROR(__xludf.DUMMYFUNCTION("IF(ISBLANK($C150), """", FILTER('Stats-only'!$G$2:$R$70, 'Stats-only'!$A$2:$A$70 = $C150)) "),"")</f>
        <v/>
      </c>
      <c r="N150" s="197"/>
      <c r="O150" s="197"/>
      <c r="P150" s="197"/>
      <c r="Q150" s="197"/>
      <c r="R150" s="240"/>
      <c r="S150" s="240"/>
      <c r="T150" s="197"/>
      <c r="U150" s="197"/>
      <c r="V150" s="242"/>
      <c r="W150" s="242"/>
      <c r="X150" s="242"/>
      <c r="Y150" s="197"/>
      <c r="Z150" s="198"/>
    </row>
    <row r="151">
      <c r="A151" s="245"/>
      <c r="B151" s="232"/>
      <c r="C151" s="248"/>
      <c r="D151" s="232"/>
      <c r="F151" s="230" t="b">
        <v>0</v>
      </c>
      <c r="G151" s="179"/>
      <c r="H151" s="203" t="str">
        <f>IFERROR(__xludf.DUMMYFUNCTION("IF(ISBLANK($C151), """", FILTER('Stats-only'!$B$2:$E$70, 'Stats-only'!$A$2:$A$70 = $C151)) "),"")</f>
        <v/>
      </c>
      <c r="I151" s="200"/>
      <c r="J151" s="207"/>
      <c r="K151" s="203"/>
      <c r="L151" s="179"/>
      <c r="M151" s="203" t="str">
        <f>IFERROR(__xludf.DUMMYFUNCTION("IF(ISBLANK($C151), """", FILTER('Stats-only'!$G$2:$R$70, 'Stats-only'!$A$2:$A$70 = $C151)) "),"")</f>
        <v/>
      </c>
      <c r="N151" s="203"/>
      <c r="O151" s="203"/>
      <c r="P151" s="203"/>
      <c r="Q151" s="203"/>
      <c r="R151" s="232"/>
      <c r="S151" s="232"/>
      <c r="T151" s="203"/>
      <c r="U151" s="203"/>
      <c r="V151" s="234"/>
      <c r="W151" s="234"/>
      <c r="X151" s="234"/>
      <c r="Y151" s="203"/>
      <c r="Z151" s="211"/>
    </row>
    <row r="152">
      <c r="A152" s="243"/>
      <c r="B152" s="240"/>
      <c r="C152" s="248"/>
      <c r="D152" s="240"/>
      <c r="F152" s="238" t="b">
        <v>0</v>
      </c>
      <c r="G152" s="179"/>
      <c r="H152" s="197" t="str">
        <f>IFERROR(__xludf.DUMMYFUNCTION("IF(ISBLANK($C152), """", FILTER('Stats-only'!$B$2:$E$70, 'Stats-only'!$A$2:$A$70 = $C152)) "),"")</f>
        <v/>
      </c>
      <c r="I152" s="188"/>
      <c r="J152" s="239"/>
      <c r="K152" s="197"/>
      <c r="L152" s="179"/>
      <c r="M152" s="197" t="str">
        <f>IFERROR(__xludf.DUMMYFUNCTION("IF(ISBLANK($C152), """", FILTER('Stats-only'!$G$2:$R$70, 'Stats-only'!$A$2:$A$70 = $C152)) "),"")</f>
        <v/>
      </c>
      <c r="N152" s="197"/>
      <c r="O152" s="197"/>
      <c r="P152" s="197"/>
      <c r="Q152" s="197"/>
      <c r="R152" s="240"/>
      <c r="S152" s="240"/>
      <c r="T152" s="197"/>
      <c r="U152" s="197"/>
      <c r="V152" s="242"/>
      <c r="W152" s="242"/>
      <c r="X152" s="242"/>
      <c r="Y152" s="197"/>
      <c r="Z152" s="198"/>
    </row>
    <row r="153">
      <c r="A153" s="245"/>
      <c r="B153" s="232"/>
      <c r="C153" s="248"/>
      <c r="D153" s="232"/>
      <c r="F153" s="230" t="b">
        <v>0</v>
      </c>
      <c r="G153" s="179"/>
      <c r="H153" s="203" t="str">
        <f>IFERROR(__xludf.DUMMYFUNCTION("IF(ISBLANK($C153), """", FILTER('Stats-only'!$B$2:$E$70, 'Stats-only'!$A$2:$A$70 = $C153)) "),"")</f>
        <v/>
      </c>
      <c r="I153" s="200"/>
      <c r="J153" s="207"/>
      <c r="K153" s="203"/>
      <c r="L153" s="179"/>
      <c r="M153" s="203" t="str">
        <f>IFERROR(__xludf.DUMMYFUNCTION("IF(ISBLANK($C153), """", FILTER('Stats-only'!$G$2:$R$70, 'Stats-only'!$A$2:$A$70 = $C153)) "),"")</f>
        <v/>
      </c>
      <c r="N153" s="203"/>
      <c r="O153" s="203"/>
      <c r="P153" s="203"/>
      <c r="Q153" s="203"/>
      <c r="R153" s="232"/>
      <c r="S153" s="232"/>
      <c r="T153" s="203"/>
      <c r="U153" s="203"/>
      <c r="V153" s="234"/>
      <c r="W153" s="234"/>
      <c r="X153" s="234"/>
      <c r="Y153" s="203"/>
      <c r="Z153" s="211"/>
    </row>
    <row r="154">
      <c r="A154" s="243"/>
      <c r="B154" s="240"/>
      <c r="C154" s="248"/>
      <c r="D154" s="240"/>
      <c r="F154" s="238" t="b">
        <v>0</v>
      </c>
      <c r="G154" s="179"/>
      <c r="H154" s="197" t="str">
        <f>IFERROR(__xludf.DUMMYFUNCTION("IF(ISBLANK($C154), """", FILTER('Stats-only'!$B$2:$E$70, 'Stats-only'!$A$2:$A$70 = $C154)) "),"")</f>
        <v/>
      </c>
      <c r="I154" s="188"/>
      <c r="J154" s="239"/>
      <c r="K154" s="197"/>
      <c r="L154" s="179"/>
      <c r="M154" s="197" t="str">
        <f>IFERROR(__xludf.DUMMYFUNCTION("IF(ISBLANK($C154), """", FILTER('Stats-only'!$G$2:$R$70, 'Stats-only'!$A$2:$A$70 = $C154)) "),"")</f>
        <v/>
      </c>
      <c r="N154" s="197"/>
      <c r="O154" s="197"/>
      <c r="P154" s="197"/>
      <c r="Q154" s="197"/>
      <c r="R154" s="240"/>
      <c r="S154" s="240"/>
      <c r="T154" s="197"/>
      <c r="U154" s="197"/>
      <c r="V154" s="242"/>
      <c r="W154" s="242"/>
      <c r="X154" s="242"/>
      <c r="Y154" s="197"/>
      <c r="Z154" s="198"/>
    </row>
    <row r="155">
      <c r="A155" s="245"/>
      <c r="B155" s="232"/>
      <c r="C155" s="248"/>
      <c r="D155" s="232"/>
      <c r="F155" s="230" t="b">
        <v>0</v>
      </c>
      <c r="G155" s="179"/>
      <c r="H155" s="203" t="str">
        <f>IFERROR(__xludf.DUMMYFUNCTION("IF(ISBLANK($C155), """", FILTER('Stats-only'!$B$2:$E$70, 'Stats-only'!$A$2:$A$70 = $C155)) "),"")</f>
        <v/>
      </c>
      <c r="I155" s="200"/>
      <c r="J155" s="207"/>
      <c r="K155" s="203"/>
      <c r="L155" s="179"/>
      <c r="M155" s="203" t="str">
        <f>IFERROR(__xludf.DUMMYFUNCTION("IF(ISBLANK($C155), """", FILTER('Stats-only'!$G$2:$R$70, 'Stats-only'!$A$2:$A$70 = $C155)) "),"")</f>
        <v/>
      </c>
      <c r="N155" s="203"/>
      <c r="O155" s="203"/>
      <c r="P155" s="203"/>
      <c r="Q155" s="203"/>
      <c r="R155" s="232"/>
      <c r="S155" s="232"/>
      <c r="T155" s="203"/>
      <c r="U155" s="203"/>
      <c r="V155" s="234"/>
      <c r="W155" s="234"/>
      <c r="X155" s="234"/>
      <c r="Y155" s="203"/>
      <c r="Z155" s="211"/>
    </row>
    <row r="156">
      <c r="A156" s="243"/>
      <c r="B156" s="240"/>
      <c r="C156" s="248"/>
      <c r="D156" s="240"/>
      <c r="F156" s="238" t="b">
        <v>0</v>
      </c>
      <c r="G156" s="179"/>
      <c r="H156" s="197" t="str">
        <f>IFERROR(__xludf.DUMMYFUNCTION("IF(ISBLANK($C156), """", FILTER('Stats-only'!$B$2:$E$70, 'Stats-only'!$A$2:$A$70 = $C156)) "),"")</f>
        <v/>
      </c>
      <c r="I156" s="188"/>
      <c r="J156" s="239"/>
      <c r="K156" s="197"/>
      <c r="L156" s="179"/>
      <c r="M156" s="197" t="str">
        <f>IFERROR(__xludf.DUMMYFUNCTION("IF(ISBLANK($C156), """", FILTER('Stats-only'!$G$2:$R$70, 'Stats-only'!$A$2:$A$70 = $C156)) "),"")</f>
        <v/>
      </c>
      <c r="N156" s="197"/>
      <c r="O156" s="197"/>
      <c r="P156" s="197"/>
      <c r="Q156" s="197"/>
      <c r="R156" s="240"/>
      <c r="S156" s="240"/>
      <c r="T156" s="197"/>
      <c r="U156" s="197"/>
      <c r="V156" s="242"/>
      <c r="W156" s="242"/>
      <c r="X156" s="242"/>
      <c r="Y156" s="197"/>
      <c r="Z156" s="198"/>
    </row>
    <row r="157">
      <c r="A157" s="245"/>
      <c r="B157" s="232"/>
      <c r="C157" s="248"/>
      <c r="D157" s="232"/>
      <c r="F157" s="230" t="b">
        <v>0</v>
      </c>
      <c r="G157" s="179"/>
      <c r="H157" s="203" t="str">
        <f>IFERROR(__xludf.DUMMYFUNCTION("IF(ISBLANK($C157), """", FILTER('Stats-only'!$B$2:$E$70, 'Stats-only'!$A$2:$A$70 = $C157)) "),"")</f>
        <v/>
      </c>
      <c r="I157" s="200"/>
      <c r="J157" s="207"/>
      <c r="K157" s="203"/>
      <c r="L157" s="179"/>
      <c r="M157" s="203" t="str">
        <f>IFERROR(__xludf.DUMMYFUNCTION("IF(ISBLANK($C157), """", FILTER('Stats-only'!$G$2:$R$70, 'Stats-only'!$A$2:$A$70 = $C157)) "),"")</f>
        <v/>
      </c>
      <c r="N157" s="203"/>
      <c r="O157" s="203"/>
      <c r="P157" s="203"/>
      <c r="Q157" s="203"/>
      <c r="R157" s="232"/>
      <c r="S157" s="232"/>
      <c r="T157" s="203"/>
      <c r="U157" s="203"/>
      <c r="V157" s="234"/>
      <c r="W157" s="234"/>
      <c r="X157" s="234"/>
      <c r="Y157" s="203"/>
      <c r="Z157" s="211"/>
    </row>
    <row r="158">
      <c r="A158" s="243"/>
      <c r="B158" s="240"/>
      <c r="C158" s="248"/>
      <c r="D158" s="240"/>
      <c r="F158" s="238" t="b">
        <v>0</v>
      </c>
      <c r="G158" s="179"/>
      <c r="H158" s="197" t="str">
        <f>IFERROR(__xludf.DUMMYFUNCTION("IF(ISBLANK($C158), """", FILTER('Stats-only'!$B$2:$E$70, 'Stats-only'!$A$2:$A$70 = $C158)) "),"")</f>
        <v/>
      </c>
      <c r="I158" s="188"/>
      <c r="J158" s="239"/>
      <c r="K158" s="197"/>
      <c r="L158" s="179"/>
      <c r="M158" s="197" t="str">
        <f>IFERROR(__xludf.DUMMYFUNCTION("IF(ISBLANK($C158), """", FILTER('Stats-only'!$G$2:$R$70, 'Stats-only'!$A$2:$A$70 = $C158)) "),"")</f>
        <v/>
      </c>
      <c r="N158" s="197"/>
      <c r="O158" s="197"/>
      <c r="P158" s="197"/>
      <c r="Q158" s="197"/>
      <c r="R158" s="240"/>
      <c r="S158" s="240"/>
      <c r="T158" s="197"/>
      <c r="U158" s="197"/>
      <c r="V158" s="242"/>
      <c r="W158" s="242"/>
      <c r="X158" s="242"/>
      <c r="Y158" s="197"/>
      <c r="Z158" s="198"/>
    </row>
    <row r="159">
      <c r="A159" s="245"/>
      <c r="B159" s="232"/>
      <c r="C159" s="248"/>
      <c r="D159" s="232"/>
      <c r="F159" s="230" t="b">
        <v>0</v>
      </c>
      <c r="G159" s="179"/>
      <c r="H159" s="203" t="str">
        <f>IFERROR(__xludf.DUMMYFUNCTION("IF(ISBLANK($C159), """", FILTER('Stats-only'!$B$2:$E$70, 'Stats-only'!$A$2:$A$70 = $C159)) "),"")</f>
        <v/>
      </c>
      <c r="I159" s="200"/>
      <c r="J159" s="207"/>
      <c r="K159" s="203"/>
      <c r="L159" s="179"/>
      <c r="M159" s="203" t="str">
        <f>IFERROR(__xludf.DUMMYFUNCTION("IF(ISBLANK($C159), """", FILTER('Stats-only'!$G$2:$R$70, 'Stats-only'!$A$2:$A$70 = $C159)) "),"")</f>
        <v/>
      </c>
      <c r="N159" s="203"/>
      <c r="O159" s="203"/>
      <c r="P159" s="203"/>
      <c r="Q159" s="203"/>
      <c r="R159" s="232"/>
      <c r="S159" s="232"/>
      <c r="T159" s="203"/>
      <c r="U159" s="203"/>
      <c r="V159" s="234"/>
      <c r="W159" s="234"/>
      <c r="X159" s="234"/>
      <c r="Y159" s="203"/>
      <c r="Z159" s="211"/>
    </row>
    <row r="160">
      <c r="A160" s="243"/>
      <c r="B160" s="240"/>
      <c r="C160" s="248"/>
      <c r="D160" s="240"/>
      <c r="F160" s="238" t="b">
        <v>0</v>
      </c>
      <c r="G160" s="179"/>
      <c r="H160" s="197" t="str">
        <f>IFERROR(__xludf.DUMMYFUNCTION("IF(ISBLANK($C160), """", FILTER('Stats-only'!$B$2:$E$70, 'Stats-only'!$A$2:$A$70 = $C160)) "),"")</f>
        <v/>
      </c>
      <c r="I160" s="188"/>
      <c r="J160" s="239"/>
      <c r="K160" s="197"/>
      <c r="L160" s="179"/>
      <c r="M160" s="197" t="str">
        <f>IFERROR(__xludf.DUMMYFUNCTION("IF(ISBLANK($C160), """", FILTER('Stats-only'!$G$2:$R$70, 'Stats-only'!$A$2:$A$70 = $C160)) "),"")</f>
        <v/>
      </c>
      <c r="N160" s="197"/>
      <c r="O160" s="197"/>
      <c r="P160" s="197"/>
      <c r="Q160" s="197"/>
      <c r="R160" s="240"/>
      <c r="S160" s="240"/>
      <c r="T160" s="197"/>
      <c r="U160" s="197"/>
      <c r="V160" s="242"/>
      <c r="W160" s="242"/>
      <c r="X160" s="242"/>
      <c r="Y160" s="197"/>
      <c r="Z160" s="198"/>
    </row>
    <row r="161">
      <c r="A161" s="245"/>
      <c r="B161" s="232"/>
      <c r="C161" s="248"/>
      <c r="D161" s="232"/>
      <c r="F161" s="230" t="b">
        <v>0</v>
      </c>
      <c r="G161" s="179"/>
      <c r="H161" s="203" t="str">
        <f>IFERROR(__xludf.DUMMYFUNCTION("IF(ISBLANK($C161), """", FILTER('Stats-only'!$B$2:$E$70, 'Stats-only'!$A$2:$A$70 = $C161)) "),"")</f>
        <v/>
      </c>
      <c r="I161" s="200"/>
      <c r="J161" s="207"/>
      <c r="K161" s="203"/>
      <c r="L161" s="179"/>
      <c r="M161" s="203" t="str">
        <f>IFERROR(__xludf.DUMMYFUNCTION("IF(ISBLANK($C161), """", FILTER('Stats-only'!$G$2:$R$70, 'Stats-only'!$A$2:$A$70 = $C161)) "),"")</f>
        <v/>
      </c>
      <c r="N161" s="203"/>
      <c r="O161" s="203"/>
      <c r="P161" s="203"/>
      <c r="Q161" s="203"/>
      <c r="R161" s="232"/>
      <c r="S161" s="232"/>
      <c r="T161" s="203"/>
      <c r="U161" s="203"/>
      <c r="V161" s="234"/>
      <c r="W161" s="234"/>
      <c r="X161" s="234"/>
      <c r="Y161" s="203"/>
      <c r="Z161" s="211"/>
    </row>
    <row r="162">
      <c r="A162" s="243"/>
      <c r="B162" s="240"/>
      <c r="C162" s="248"/>
      <c r="D162" s="240"/>
      <c r="F162" s="238" t="b">
        <v>0</v>
      </c>
      <c r="G162" s="179"/>
      <c r="H162" s="197" t="str">
        <f>IFERROR(__xludf.DUMMYFUNCTION("IF(ISBLANK($C162), """", FILTER('Stats-only'!$B$2:$E$70, 'Stats-only'!$A$2:$A$70 = $C162)) "),"")</f>
        <v/>
      </c>
      <c r="I162" s="188"/>
      <c r="J162" s="239"/>
      <c r="K162" s="197"/>
      <c r="L162" s="179"/>
      <c r="M162" s="197" t="str">
        <f>IFERROR(__xludf.DUMMYFUNCTION("IF(ISBLANK($C162), """", FILTER('Stats-only'!$G$2:$R$70, 'Stats-only'!$A$2:$A$70 = $C162)) "),"")</f>
        <v/>
      </c>
      <c r="N162" s="197"/>
      <c r="O162" s="197"/>
      <c r="P162" s="197"/>
      <c r="Q162" s="197"/>
      <c r="R162" s="240"/>
      <c r="S162" s="240"/>
      <c r="T162" s="197"/>
      <c r="U162" s="197"/>
      <c r="V162" s="242"/>
      <c r="W162" s="242"/>
      <c r="X162" s="242"/>
      <c r="Y162" s="197"/>
      <c r="Z162" s="198"/>
    </row>
    <row r="163">
      <c r="A163" s="245"/>
      <c r="B163" s="232"/>
      <c r="C163" s="248"/>
      <c r="D163" s="232"/>
      <c r="F163" s="230" t="b">
        <v>0</v>
      </c>
      <c r="G163" s="179"/>
      <c r="H163" s="203" t="str">
        <f>IFERROR(__xludf.DUMMYFUNCTION("IF(ISBLANK($C163), """", FILTER('Stats-only'!$B$2:$E$70, 'Stats-only'!$A$2:$A$70 = $C163)) "),"")</f>
        <v/>
      </c>
      <c r="I163" s="200"/>
      <c r="J163" s="207"/>
      <c r="K163" s="203"/>
      <c r="L163" s="179"/>
      <c r="M163" s="203" t="str">
        <f>IFERROR(__xludf.DUMMYFUNCTION("IF(ISBLANK($C163), """", FILTER('Stats-only'!$G$2:$R$70, 'Stats-only'!$A$2:$A$70 = $C163)) "),"")</f>
        <v/>
      </c>
      <c r="N163" s="203"/>
      <c r="O163" s="203"/>
      <c r="P163" s="203"/>
      <c r="Q163" s="203"/>
      <c r="R163" s="232"/>
      <c r="S163" s="232"/>
      <c r="T163" s="203"/>
      <c r="U163" s="203"/>
      <c r="V163" s="234"/>
      <c r="W163" s="234"/>
      <c r="X163" s="234"/>
      <c r="Y163" s="203"/>
      <c r="Z163" s="211"/>
    </row>
    <row r="164">
      <c r="A164" s="243"/>
      <c r="B164" s="240"/>
      <c r="C164" s="248"/>
      <c r="D164" s="240"/>
      <c r="F164" s="238" t="b">
        <v>0</v>
      </c>
      <c r="G164" s="179"/>
      <c r="H164" s="197" t="str">
        <f>IFERROR(__xludf.DUMMYFUNCTION("IF(ISBLANK($C164), """", FILTER('Stats-only'!$B$2:$E$70, 'Stats-only'!$A$2:$A$70 = $C164)) "),"")</f>
        <v/>
      </c>
      <c r="I164" s="188"/>
      <c r="J164" s="239"/>
      <c r="K164" s="197"/>
      <c r="L164" s="179"/>
      <c r="M164" s="197" t="str">
        <f>IFERROR(__xludf.DUMMYFUNCTION("IF(ISBLANK($C164), """", FILTER('Stats-only'!$G$2:$R$70, 'Stats-only'!$A$2:$A$70 = $C164)) "),"")</f>
        <v/>
      </c>
      <c r="N164" s="197"/>
      <c r="O164" s="197"/>
      <c r="P164" s="197"/>
      <c r="Q164" s="197"/>
      <c r="R164" s="240"/>
      <c r="S164" s="240"/>
      <c r="T164" s="197"/>
      <c r="U164" s="197"/>
      <c r="V164" s="242"/>
      <c r="W164" s="242"/>
      <c r="X164" s="242"/>
      <c r="Y164" s="197"/>
      <c r="Z164" s="198"/>
    </row>
    <row r="165">
      <c r="A165" s="245"/>
      <c r="B165" s="232"/>
      <c r="C165" s="248"/>
      <c r="D165" s="232"/>
      <c r="F165" s="230" t="b">
        <v>0</v>
      </c>
      <c r="G165" s="179"/>
      <c r="H165" s="203" t="str">
        <f>IFERROR(__xludf.DUMMYFUNCTION("IF(ISBLANK($C165), """", FILTER('Stats-only'!$B$2:$E$70, 'Stats-only'!$A$2:$A$70 = $C165)) "),"")</f>
        <v/>
      </c>
      <c r="I165" s="200"/>
      <c r="J165" s="207"/>
      <c r="K165" s="203"/>
      <c r="L165" s="179"/>
      <c r="M165" s="203" t="str">
        <f>IFERROR(__xludf.DUMMYFUNCTION("IF(ISBLANK($C165), """", FILTER('Stats-only'!$G$2:$R$70, 'Stats-only'!$A$2:$A$70 = $C165)) "),"")</f>
        <v/>
      </c>
      <c r="N165" s="203"/>
      <c r="O165" s="203"/>
      <c r="P165" s="203"/>
      <c r="Q165" s="203"/>
      <c r="R165" s="232"/>
      <c r="S165" s="232"/>
      <c r="T165" s="203"/>
      <c r="U165" s="203"/>
      <c r="V165" s="234"/>
      <c r="W165" s="234"/>
      <c r="X165" s="234"/>
      <c r="Y165" s="203"/>
      <c r="Z165" s="211"/>
    </row>
    <row r="166">
      <c r="A166" s="243"/>
      <c r="B166" s="240"/>
      <c r="C166" s="248"/>
      <c r="D166" s="240"/>
      <c r="F166" s="238" t="b">
        <v>0</v>
      </c>
      <c r="G166" s="179"/>
      <c r="H166" s="197" t="str">
        <f>IFERROR(__xludf.DUMMYFUNCTION("IF(ISBLANK($C166), """", FILTER('Stats-only'!$B$2:$E$70, 'Stats-only'!$A$2:$A$70 = $C166)) "),"")</f>
        <v/>
      </c>
      <c r="I166" s="188"/>
      <c r="J166" s="239"/>
      <c r="K166" s="197"/>
      <c r="L166" s="179"/>
      <c r="M166" s="197" t="str">
        <f>IFERROR(__xludf.DUMMYFUNCTION("IF(ISBLANK($C166), """", FILTER('Stats-only'!$G$2:$R$70, 'Stats-only'!$A$2:$A$70 = $C166)) "),"")</f>
        <v/>
      </c>
      <c r="N166" s="197"/>
      <c r="O166" s="197"/>
      <c r="P166" s="197"/>
      <c r="Q166" s="197"/>
      <c r="R166" s="240"/>
      <c r="S166" s="240"/>
      <c r="T166" s="197"/>
      <c r="U166" s="197"/>
      <c r="V166" s="242"/>
      <c r="W166" s="242"/>
      <c r="X166" s="242"/>
      <c r="Y166" s="197"/>
      <c r="Z166" s="198"/>
    </row>
    <row r="167">
      <c r="A167" s="245"/>
      <c r="B167" s="232"/>
      <c r="C167" s="248"/>
      <c r="D167" s="232"/>
      <c r="F167" s="230" t="b">
        <v>0</v>
      </c>
      <c r="G167" s="179"/>
      <c r="H167" s="203" t="str">
        <f>IFERROR(__xludf.DUMMYFUNCTION("IF(ISBLANK($C167), """", FILTER('Stats-only'!$B$2:$E$70, 'Stats-only'!$A$2:$A$70 = $C167)) "),"")</f>
        <v/>
      </c>
      <c r="I167" s="200"/>
      <c r="J167" s="207"/>
      <c r="K167" s="203"/>
      <c r="L167" s="179"/>
      <c r="M167" s="203" t="str">
        <f>IFERROR(__xludf.DUMMYFUNCTION("IF(ISBLANK($C167), """", FILTER('Stats-only'!$G$2:$R$70, 'Stats-only'!$A$2:$A$70 = $C167)) "),"")</f>
        <v/>
      </c>
      <c r="N167" s="203"/>
      <c r="O167" s="203"/>
      <c r="P167" s="203"/>
      <c r="Q167" s="203"/>
      <c r="R167" s="232"/>
      <c r="S167" s="232"/>
      <c r="T167" s="203"/>
      <c r="U167" s="203"/>
      <c r="V167" s="234"/>
      <c r="W167" s="234"/>
      <c r="X167" s="234"/>
      <c r="Y167" s="203"/>
      <c r="Z167" s="211"/>
    </row>
    <row r="168">
      <c r="A168" s="243"/>
      <c r="B168" s="240"/>
      <c r="C168" s="248"/>
      <c r="D168" s="240"/>
      <c r="F168" s="238" t="b">
        <v>0</v>
      </c>
      <c r="G168" s="179"/>
      <c r="H168" s="197" t="str">
        <f>IFERROR(__xludf.DUMMYFUNCTION("IF(ISBLANK($C168), """", FILTER('Stats-only'!$B$2:$E$70, 'Stats-only'!$A$2:$A$70 = $C168)) "),"")</f>
        <v/>
      </c>
      <c r="I168" s="188"/>
      <c r="J168" s="239"/>
      <c r="K168" s="197"/>
      <c r="L168" s="179"/>
      <c r="M168" s="197" t="str">
        <f>IFERROR(__xludf.DUMMYFUNCTION("IF(ISBLANK($C168), """", FILTER('Stats-only'!$G$2:$R$70, 'Stats-only'!$A$2:$A$70 = $C168)) "),"")</f>
        <v/>
      </c>
      <c r="N168" s="197"/>
      <c r="O168" s="197"/>
      <c r="P168" s="197"/>
      <c r="Q168" s="197"/>
      <c r="R168" s="240"/>
      <c r="S168" s="240"/>
      <c r="T168" s="197"/>
      <c r="U168" s="197"/>
      <c r="V168" s="242"/>
      <c r="W168" s="242"/>
      <c r="X168" s="242"/>
      <c r="Y168" s="197"/>
      <c r="Z168" s="198"/>
    </row>
    <row r="169">
      <c r="A169" s="245"/>
      <c r="B169" s="232"/>
      <c r="C169" s="248"/>
      <c r="D169" s="232"/>
      <c r="F169" s="230" t="b">
        <v>0</v>
      </c>
      <c r="G169" s="179"/>
      <c r="H169" s="203" t="str">
        <f>IFERROR(__xludf.DUMMYFUNCTION("IF(ISBLANK($C169), """", FILTER('Stats-only'!$B$2:$E$70, 'Stats-only'!$A$2:$A$70 = $C169)) "),"")</f>
        <v/>
      </c>
      <c r="I169" s="200"/>
      <c r="J169" s="207"/>
      <c r="K169" s="203"/>
      <c r="L169" s="179"/>
      <c r="M169" s="203" t="str">
        <f>IFERROR(__xludf.DUMMYFUNCTION("IF(ISBLANK($C169), """", FILTER('Stats-only'!$G$2:$R$70, 'Stats-only'!$A$2:$A$70 = $C169)) "),"")</f>
        <v/>
      </c>
      <c r="N169" s="203"/>
      <c r="O169" s="203"/>
      <c r="P169" s="203"/>
      <c r="Q169" s="203"/>
      <c r="R169" s="232"/>
      <c r="S169" s="232"/>
      <c r="T169" s="203"/>
      <c r="U169" s="203"/>
      <c r="V169" s="234"/>
      <c r="W169" s="234"/>
      <c r="X169" s="234"/>
      <c r="Y169" s="203"/>
      <c r="Z169" s="211"/>
    </row>
    <row r="170">
      <c r="A170" s="243"/>
      <c r="B170" s="240"/>
      <c r="C170" s="248"/>
      <c r="D170" s="240"/>
      <c r="F170" s="238" t="b">
        <v>0</v>
      </c>
      <c r="G170" s="179"/>
      <c r="H170" s="197" t="str">
        <f>IFERROR(__xludf.DUMMYFUNCTION("IF(ISBLANK($C170), """", FILTER('Stats-only'!$B$2:$E$70, 'Stats-only'!$A$2:$A$70 = $C170)) "),"")</f>
        <v/>
      </c>
      <c r="I170" s="188"/>
      <c r="J170" s="239"/>
      <c r="K170" s="197"/>
      <c r="L170" s="179"/>
      <c r="M170" s="197" t="str">
        <f>IFERROR(__xludf.DUMMYFUNCTION("IF(ISBLANK($C170), """", FILTER('Stats-only'!$G$2:$R$70, 'Stats-only'!$A$2:$A$70 = $C170)) "),"")</f>
        <v/>
      </c>
      <c r="N170" s="197"/>
      <c r="O170" s="197"/>
      <c r="P170" s="197"/>
      <c r="Q170" s="197"/>
      <c r="R170" s="240"/>
      <c r="S170" s="240"/>
      <c r="T170" s="197"/>
      <c r="U170" s="197"/>
      <c r="V170" s="242"/>
      <c r="W170" s="242"/>
      <c r="X170" s="242"/>
      <c r="Y170" s="197"/>
      <c r="Z170" s="198"/>
    </row>
    <row r="171">
      <c r="A171" s="245"/>
      <c r="B171" s="232"/>
      <c r="C171" s="248"/>
      <c r="D171" s="232"/>
      <c r="F171" s="230" t="b">
        <v>0</v>
      </c>
      <c r="G171" s="179"/>
      <c r="H171" s="203" t="str">
        <f>IFERROR(__xludf.DUMMYFUNCTION("IF(ISBLANK($C171), """", FILTER('Stats-only'!$B$2:$E$70, 'Stats-only'!$A$2:$A$70 = $C171)) "),"")</f>
        <v/>
      </c>
      <c r="I171" s="200"/>
      <c r="J171" s="207"/>
      <c r="K171" s="203"/>
      <c r="L171" s="179"/>
      <c r="M171" s="203" t="str">
        <f>IFERROR(__xludf.DUMMYFUNCTION("IF(ISBLANK($C171), """", FILTER('Stats-only'!$G$2:$R$70, 'Stats-only'!$A$2:$A$70 = $C171)) "),"")</f>
        <v/>
      </c>
      <c r="N171" s="203"/>
      <c r="O171" s="203"/>
      <c r="P171" s="203"/>
      <c r="Q171" s="203"/>
      <c r="R171" s="232"/>
      <c r="S171" s="232"/>
      <c r="T171" s="203"/>
      <c r="U171" s="203"/>
      <c r="V171" s="234"/>
      <c r="W171" s="234"/>
      <c r="X171" s="234"/>
      <c r="Y171" s="203"/>
      <c r="Z171" s="211"/>
    </row>
    <row r="172">
      <c r="A172" s="243"/>
      <c r="B172" s="240"/>
      <c r="C172" s="248"/>
      <c r="D172" s="240"/>
      <c r="F172" s="238" t="b">
        <v>0</v>
      </c>
      <c r="G172" s="179"/>
      <c r="H172" s="197" t="str">
        <f>IFERROR(__xludf.DUMMYFUNCTION("IF(ISBLANK($C172), """", FILTER('Stats-only'!$B$2:$E$70, 'Stats-only'!$A$2:$A$70 = $C172)) "),"")</f>
        <v/>
      </c>
      <c r="I172" s="188"/>
      <c r="J172" s="239"/>
      <c r="K172" s="197"/>
      <c r="L172" s="179"/>
      <c r="M172" s="197" t="str">
        <f>IFERROR(__xludf.DUMMYFUNCTION("IF(ISBLANK($C172), """", FILTER('Stats-only'!$G$2:$R$70, 'Stats-only'!$A$2:$A$70 = $C172)) "),"")</f>
        <v/>
      </c>
      <c r="N172" s="197"/>
      <c r="O172" s="197"/>
      <c r="P172" s="197"/>
      <c r="Q172" s="197"/>
      <c r="R172" s="240"/>
      <c r="S172" s="240"/>
      <c r="T172" s="197"/>
      <c r="U172" s="197"/>
      <c r="V172" s="242"/>
      <c r="W172" s="242"/>
      <c r="X172" s="242"/>
      <c r="Y172" s="197"/>
      <c r="Z172" s="198"/>
    </row>
    <row r="173">
      <c r="A173" s="245"/>
      <c r="B173" s="232"/>
      <c r="C173" s="248"/>
      <c r="D173" s="232"/>
      <c r="F173" s="230" t="b">
        <v>0</v>
      </c>
      <c r="G173" s="179"/>
      <c r="H173" s="203" t="str">
        <f>IFERROR(__xludf.DUMMYFUNCTION("IF(ISBLANK($C173), """", FILTER('Stats-only'!$B$2:$E$70, 'Stats-only'!$A$2:$A$70 = $C173)) "),"")</f>
        <v/>
      </c>
      <c r="I173" s="200"/>
      <c r="J173" s="207"/>
      <c r="K173" s="203"/>
      <c r="L173" s="179"/>
      <c r="M173" s="203" t="str">
        <f>IFERROR(__xludf.DUMMYFUNCTION("IF(ISBLANK($C173), """", FILTER('Stats-only'!$G$2:$R$70, 'Stats-only'!$A$2:$A$70 = $C173)) "),"")</f>
        <v/>
      </c>
      <c r="N173" s="203"/>
      <c r="O173" s="203"/>
      <c r="P173" s="203"/>
      <c r="Q173" s="203"/>
      <c r="R173" s="232"/>
      <c r="S173" s="232"/>
      <c r="T173" s="203"/>
      <c r="U173" s="203"/>
      <c r="V173" s="234"/>
      <c r="W173" s="234"/>
      <c r="X173" s="234"/>
      <c r="Y173" s="203"/>
      <c r="Z173" s="211"/>
    </row>
    <row r="174">
      <c r="A174" s="243"/>
      <c r="B174" s="240"/>
      <c r="C174" s="248"/>
      <c r="D174" s="240"/>
      <c r="F174" s="238" t="b">
        <v>0</v>
      </c>
      <c r="G174" s="179"/>
      <c r="H174" s="197" t="str">
        <f>IFERROR(__xludf.DUMMYFUNCTION("IF(ISBLANK($C174), """", FILTER('Stats-only'!$B$2:$E$70, 'Stats-only'!$A$2:$A$70 = $C174)) "),"")</f>
        <v/>
      </c>
      <c r="I174" s="188"/>
      <c r="J174" s="239"/>
      <c r="K174" s="197"/>
      <c r="L174" s="179"/>
      <c r="M174" s="197" t="str">
        <f>IFERROR(__xludf.DUMMYFUNCTION("IF(ISBLANK($C174), """", FILTER('Stats-only'!$G$2:$R$70, 'Stats-only'!$A$2:$A$70 = $C174)) "),"")</f>
        <v/>
      </c>
      <c r="N174" s="197"/>
      <c r="O174" s="197"/>
      <c r="P174" s="197"/>
      <c r="Q174" s="197"/>
      <c r="R174" s="240"/>
      <c r="S174" s="240"/>
      <c r="T174" s="197"/>
      <c r="U174" s="197"/>
      <c r="V174" s="242"/>
      <c r="W174" s="242"/>
      <c r="X174" s="242"/>
      <c r="Y174" s="197"/>
      <c r="Z174" s="198"/>
    </row>
    <row r="175">
      <c r="A175" s="245"/>
      <c r="B175" s="232"/>
      <c r="C175" s="248"/>
      <c r="D175" s="232"/>
      <c r="F175" s="230" t="b">
        <v>0</v>
      </c>
      <c r="G175" s="179"/>
      <c r="H175" s="203" t="str">
        <f>IFERROR(__xludf.DUMMYFUNCTION("IF(ISBLANK($C175), """", FILTER('Stats-only'!$B$2:$E$70, 'Stats-only'!$A$2:$A$70 = $C175)) "),"")</f>
        <v/>
      </c>
      <c r="I175" s="200"/>
      <c r="J175" s="207"/>
      <c r="K175" s="203"/>
      <c r="L175" s="179"/>
      <c r="M175" s="203" t="str">
        <f>IFERROR(__xludf.DUMMYFUNCTION("IF(ISBLANK($C175), """", FILTER('Stats-only'!$G$2:$R$70, 'Stats-only'!$A$2:$A$70 = $C175)) "),"")</f>
        <v/>
      </c>
      <c r="N175" s="203"/>
      <c r="O175" s="203"/>
      <c r="P175" s="203"/>
      <c r="Q175" s="203"/>
      <c r="R175" s="232"/>
      <c r="S175" s="232"/>
      <c r="T175" s="203"/>
      <c r="U175" s="203"/>
      <c r="V175" s="234"/>
      <c r="W175" s="234"/>
      <c r="X175" s="234"/>
      <c r="Y175" s="203"/>
      <c r="Z175" s="211"/>
    </row>
    <row r="176">
      <c r="A176" s="243"/>
      <c r="B176" s="240"/>
      <c r="C176" s="248"/>
      <c r="D176" s="240"/>
      <c r="F176" s="238" t="b">
        <v>0</v>
      </c>
      <c r="G176" s="179"/>
      <c r="H176" s="197" t="str">
        <f>IFERROR(__xludf.DUMMYFUNCTION("IF(ISBLANK($C176), """", FILTER('Stats-only'!$B$2:$E$70, 'Stats-only'!$A$2:$A$70 = $C176)) "),"")</f>
        <v/>
      </c>
      <c r="I176" s="188"/>
      <c r="J176" s="239"/>
      <c r="K176" s="197"/>
      <c r="L176" s="179"/>
      <c r="M176" s="197" t="str">
        <f>IFERROR(__xludf.DUMMYFUNCTION("IF(ISBLANK($C176), """", FILTER('Stats-only'!$G$2:$R$70, 'Stats-only'!$A$2:$A$70 = $C176)) "),"")</f>
        <v/>
      </c>
      <c r="N176" s="197"/>
      <c r="O176" s="197"/>
      <c r="P176" s="197"/>
      <c r="Q176" s="197"/>
      <c r="R176" s="240"/>
      <c r="S176" s="240"/>
      <c r="T176" s="197"/>
      <c r="U176" s="197"/>
      <c r="V176" s="242"/>
      <c r="W176" s="242"/>
      <c r="X176" s="242"/>
      <c r="Y176" s="197"/>
      <c r="Z176" s="198"/>
    </row>
    <row r="177">
      <c r="A177" s="245"/>
      <c r="B177" s="232"/>
      <c r="C177" s="248"/>
      <c r="D177" s="232"/>
      <c r="F177" s="230" t="b">
        <v>0</v>
      </c>
      <c r="G177" s="179"/>
      <c r="H177" s="203" t="str">
        <f>IFERROR(__xludf.DUMMYFUNCTION("IF(ISBLANK($C177), """", FILTER('Stats-only'!$B$2:$E$70, 'Stats-only'!$A$2:$A$70 = $C177)) "),"")</f>
        <v/>
      </c>
      <c r="I177" s="200"/>
      <c r="J177" s="207"/>
      <c r="K177" s="203"/>
      <c r="L177" s="179"/>
      <c r="M177" s="203" t="str">
        <f>IFERROR(__xludf.DUMMYFUNCTION("IF(ISBLANK($C177), """", FILTER('Stats-only'!$G$2:$R$70, 'Stats-only'!$A$2:$A$70 = $C177)) "),"")</f>
        <v/>
      </c>
      <c r="N177" s="203"/>
      <c r="O177" s="203"/>
      <c r="P177" s="203"/>
      <c r="Q177" s="203"/>
      <c r="R177" s="232"/>
      <c r="S177" s="232"/>
      <c r="T177" s="203"/>
      <c r="U177" s="203"/>
      <c r="V177" s="234"/>
      <c r="W177" s="234"/>
      <c r="X177" s="234"/>
      <c r="Y177" s="203"/>
      <c r="Z177" s="211"/>
    </row>
    <row r="178">
      <c r="A178" s="243"/>
      <c r="B178" s="240"/>
      <c r="C178" s="248"/>
      <c r="D178" s="240"/>
      <c r="F178" s="238" t="b">
        <v>0</v>
      </c>
      <c r="G178" s="179"/>
      <c r="H178" s="197" t="str">
        <f>IFERROR(__xludf.DUMMYFUNCTION("IF(ISBLANK($C178), """", FILTER('Stats-only'!$B$2:$E$70, 'Stats-only'!$A$2:$A$70 = $C178)) "),"")</f>
        <v/>
      </c>
      <c r="I178" s="188"/>
      <c r="J178" s="239"/>
      <c r="K178" s="197"/>
      <c r="L178" s="179"/>
      <c r="M178" s="197" t="str">
        <f>IFERROR(__xludf.DUMMYFUNCTION("IF(ISBLANK($C178), """", FILTER('Stats-only'!$G$2:$R$70, 'Stats-only'!$A$2:$A$70 = $C178)) "),"")</f>
        <v/>
      </c>
      <c r="N178" s="197"/>
      <c r="O178" s="197"/>
      <c r="P178" s="197"/>
      <c r="Q178" s="197"/>
      <c r="R178" s="240"/>
      <c r="S178" s="240"/>
      <c r="T178" s="197"/>
      <c r="U178" s="197"/>
      <c r="V178" s="242"/>
      <c r="W178" s="242"/>
      <c r="X178" s="242"/>
      <c r="Y178" s="197"/>
      <c r="Z178" s="198"/>
    </row>
    <row r="179">
      <c r="A179" s="245"/>
      <c r="B179" s="232"/>
      <c r="C179" s="248"/>
      <c r="D179" s="232"/>
      <c r="F179" s="230" t="b">
        <v>0</v>
      </c>
      <c r="G179" s="179"/>
      <c r="H179" s="203" t="str">
        <f>IFERROR(__xludf.DUMMYFUNCTION("IF(ISBLANK($C179), """", FILTER('Stats-only'!$B$2:$E$70, 'Stats-only'!$A$2:$A$70 = $C179)) "),"")</f>
        <v/>
      </c>
      <c r="I179" s="200"/>
      <c r="J179" s="207"/>
      <c r="K179" s="203"/>
      <c r="L179" s="179"/>
      <c r="M179" s="203" t="str">
        <f>IFERROR(__xludf.DUMMYFUNCTION("IF(ISBLANK($C179), """", FILTER('Stats-only'!$G$2:$R$70, 'Stats-only'!$A$2:$A$70 = $C179)) "),"")</f>
        <v/>
      </c>
      <c r="N179" s="203"/>
      <c r="O179" s="203"/>
      <c r="P179" s="203"/>
      <c r="Q179" s="203"/>
      <c r="R179" s="232"/>
      <c r="S179" s="232"/>
      <c r="T179" s="203"/>
      <c r="U179" s="203"/>
      <c r="V179" s="234"/>
      <c r="W179" s="234"/>
      <c r="X179" s="234"/>
      <c r="Y179" s="203"/>
      <c r="Z179" s="211"/>
    </row>
    <row r="180">
      <c r="A180" s="243"/>
      <c r="B180" s="240"/>
      <c r="C180" s="248"/>
      <c r="D180" s="240"/>
      <c r="F180" s="238" t="b">
        <v>0</v>
      </c>
      <c r="G180" s="179"/>
      <c r="H180" s="197" t="str">
        <f>IFERROR(__xludf.DUMMYFUNCTION("IF(ISBLANK($C180), """", FILTER('Stats-only'!$B$2:$E$70, 'Stats-only'!$A$2:$A$70 = $C180)) "),"")</f>
        <v/>
      </c>
      <c r="I180" s="188"/>
      <c r="J180" s="239"/>
      <c r="K180" s="197"/>
      <c r="L180" s="179"/>
      <c r="M180" s="197" t="str">
        <f>IFERROR(__xludf.DUMMYFUNCTION("IF(ISBLANK($C180), """", FILTER('Stats-only'!$G$2:$R$70, 'Stats-only'!$A$2:$A$70 = $C180)) "),"")</f>
        <v/>
      </c>
      <c r="N180" s="197"/>
      <c r="O180" s="197"/>
      <c r="P180" s="197"/>
      <c r="Q180" s="197"/>
      <c r="R180" s="240"/>
      <c r="S180" s="240"/>
      <c r="T180" s="197"/>
      <c r="U180" s="197"/>
      <c r="V180" s="242"/>
      <c r="W180" s="242"/>
      <c r="X180" s="242"/>
      <c r="Y180" s="197"/>
      <c r="Z180" s="198"/>
    </row>
    <row r="181">
      <c r="A181" s="245"/>
      <c r="B181" s="232"/>
      <c r="C181" s="248"/>
      <c r="D181" s="232"/>
      <c r="F181" s="230" t="b">
        <v>0</v>
      </c>
      <c r="G181" s="179"/>
      <c r="H181" s="203" t="str">
        <f>IFERROR(__xludf.DUMMYFUNCTION("IF(ISBLANK($C181), """", FILTER('Stats-only'!$B$2:$E$70, 'Stats-only'!$A$2:$A$70 = $C181)) "),"")</f>
        <v/>
      </c>
      <c r="I181" s="200"/>
      <c r="J181" s="207"/>
      <c r="K181" s="203"/>
      <c r="L181" s="179"/>
      <c r="M181" s="203" t="str">
        <f>IFERROR(__xludf.DUMMYFUNCTION("IF(ISBLANK($C181), """", FILTER('Stats-only'!$G$2:$R$70, 'Stats-only'!$A$2:$A$70 = $C181)) "),"")</f>
        <v/>
      </c>
      <c r="N181" s="203"/>
      <c r="O181" s="203"/>
      <c r="P181" s="203"/>
      <c r="Q181" s="203"/>
      <c r="R181" s="232"/>
      <c r="S181" s="232"/>
      <c r="T181" s="203"/>
      <c r="U181" s="203"/>
      <c r="V181" s="234"/>
      <c r="W181" s="234"/>
      <c r="X181" s="234"/>
      <c r="Y181" s="203"/>
      <c r="Z181" s="211"/>
    </row>
    <row r="182">
      <c r="A182" s="243"/>
      <c r="B182" s="240"/>
      <c r="C182" s="248"/>
      <c r="D182" s="240"/>
      <c r="F182" s="238" t="b">
        <v>0</v>
      </c>
      <c r="G182" s="179"/>
      <c r="H182" s="197" t="str">
        <f>IFERROR(__xludf.DUMMYFUNCTION("IF(ISBLANK($C182), """", FILTER('Stats-only'!$B$2:$E$70, 'Stats-only'!$A$2:$A$70 = $C182)) "),"")</f>
        <v/>
      </c>
      <c r="I182" s="188"/>
      <c r="J182" s="239"/>
      <c r="K182" s="197"/>
      <c r="L182" s="179"/>
      <c r="M182" s="197" t="str">
        <f>IFERROR(__xludf.DUMMYFUNCTION("IF(ISBLANK($C182), """", FILTER('Stats-only'!$G$2:$R$70, 'Stats-only'!$A$2:$A$70 = $C182)) "),"")</f>
        <v/>
      </c>
      <c r="N182" s="197"/>
      <c r="O182" s="197"/>
      <c r="P182" s="197"/>
      <c r="Q182" s="197"/>
      <c r="R182" s="240"/>
      <c r="S182" s="240"/>
      <c r="T182" s="197"/>
      <c r="U182" s="197"/>
      <c r="V182" s="242"/>
      <c r="W182" s="242"/>
      <c r="X182" s="242"/>
      <c r="Y182" s="197"/>
      <c r="Z182" s="198"/>
    </row>
    <row r="183">
      <c r="A183" s="245"/>
      <c r="B183" s="232"/>
      <c r="C183" s="248"/>
      <c r="D183" s="232"/>
      <c r="F183" s="230" t="b">
        <v>0</v>
      </c>
      <c r="G183" s="179"/>
      <c r="H183" s="203" t="str">
        <f>IFERROR(__xludf.DUMMYFUNCTION("IF(ISBLANK($C183), """", FILTER('Stats-only'!$B$2:$E$70, 'Stats-only'!$A$2:$A$70 = $C183)) "),"")</f>
        <v/>
      </c>
      <c r="I183" s="200"/>
      <c r="J183" s="207"/>
      <c r="K183" s="203"/>
      <c r="L183" s="179"/>
      <c r="M183" s="203" t="str">
        <f>IFERROR(__xludf.DUMMYFUNCTION("IF(ISBLANK($C183), """", FILTER('Stats-only'!$G$2:$R$70, 'Stats-only'!$A$2:$A$70 = $C183)) "),"")</f>
        <v/>
      </c>
      <c r="N183" s="203"/>
      <c r="O183" s="203"/>
      <c r="P183" s="203"/>
      <c r="Q183" s="203"/>
      <c r="R183" s="232"/>
      <c r="S183" s="232"/>
      <c r="T183" s="203"/>
      <c r="U183" s="203"/>
      <c r="V183" s="234"/>
      <c r="W183" s="234"/>
      <c r="X183" s="234"/>
      <c r="Y183" s="203"/>
      <c r="Z183" s="211"/>
    </row>
    <row r="184">
      <c r="A184" s="243"/>
      <c r="B184" s="240"/>
      <c r="C184" s="248"/>
      <c r="D184" s="240"/>
      <c r="F184" s="238" t="b">
        <v>0</v>
      </c>
      <c r="G184" s="179"/>
      <c r="H184" s="197" t="str">
        <f>IFERROR(__xludf.DUMMYFUNCTION("IF(ISBLANK($C184), """", FILTER('Stats-only'!$B$2:$E$70, 'Stats-only'!$A$2:$A$70 = $C184)) "),"")</f>
        <v/>
      </c>
      <c r="I184" s="188"/>
      <c r="J184" s="239"/>
      <c r="K184" s="197"/>
      <c r="L184" s="179"/>
      <c r="M184" s="197" t="str">
        <f>IFERROR(__xludf.DUMMYFUNCTION("IF(ISBLANK($C184), """", FILTER('Stats-only'!$G$2:$R$70, 'Stats-only'!$A$2:$A$70 = $C184)) "),"")</f>
        <v/>
      </c>
      <c r="N184" s="197"/>
      <c r="O184" s="197"/>
      <c r="P184" s="197"/>
      <c r="Q184" s="197"/>
      <c r="R184" s="240"/>
      <c r="S184" s="240"/>
      <c r="T184" s="197"/>
      <c r="U184" s="197"/>
      <c r="V184" s="242"/>
      <c r="W184" s="242"/>
      <c r="X184" s="242"/>
      <c r="Y184" s="197"/>
      <c r="Z184" s="198"/>
    </row>
    <row r="185">
      <c r="A185" s="245"/>
      <c r="B185" s="232"/>
      <c r="C185" s="248"/>
      <c r="D185" s="232"/>
      <c r="F185" s="230" t="b">
        <v>0</v>
      </c>
      <c r="G185" s="179"/>
      <c r="H185" s="203" t="str">
        <f>IFERROR(__xludf.DUMMYFUNCTION("IF(ISBLANK($C185), """", FILTER('Stats-only'!$B$2:$E$70, 'Stats-only'!$A$2:$A$70 = $C185)) "),"")</f>
        <v/>
      </c>
      <c r="I185" s="200"/>
      <c r="J185" s="207"/>
      <c r="K185" s="203"/>
      <c r="L185" s="179"/>
      <c r="M185" s="203" t="str">
        <f>IFERROR(__xludf.DUMMYFUNCTION("IF(ISBLANK($C185), """", FILTER('Stats-only'!$G$2:$R$70, 'Stats-only'!$A$2:$A$70 = $C185)) "),"")</f>
        <v/>
      </c>
      <c r="N185" s="203"/>
      <c r="O185" s="203"/>
      <c r="P185" s="203"/>
      <c r="Q185" s="203"/>
      <c r="R185" s="232"/>
      <c r="S185" s="232"/>
      <c r="T185" s="203"/>
      <c r="U185" s="203"/>
      <c r="V185" s="234"/>
      <c r="W185" s="234"/>
      <c r="X185" s="234"/>
      <c r="Y185" s="203"/>
      <c r="Z185" s="211"/>
    </row>
    <row r="186">
      <c r="A186" s="243"/>
      <c r="B186" s="240"/>
      <c r="C186" s="248"/>
      <c r="D186" s="240"/>
      <c r="F186" s="238" t="b">
        <v>0</v>
      </c>
      <c r="G186" s="179"/>
      <c r="H186" s="197" t="str">
        <f>IFERROR(__xludf.DUMMYFUNCTION("IF(ISBLANK($C186), """", FILTER('Stats-only'!$B$2:$E$70, 'Stats-only'!$A$2:$A$70 = $C186)) "),"")</f>
        <v/>
      </c>
      <c r="I186" s="188"/>
      <c r="J186" s="239"/>
      <c r="K186" s="197"/>
      <c r="L186" s="179"/>
      <c r="M186" s="197" t="str">
        <f>IFERROR(__xludf.DUMMYFUNCTION("IF(ISBLANK($C186), """", FILTER('Stats-only'!$G$2:$R$70, 'Stats-only'!$A$2:$A$70 = $C186)) "),"")</f>
        <v/>
      </c>
      <c r="N186" s="197"/>
      <c r="O186" s="197"/>
      <c r="P186" s="197"/>
      <c r="Q186" s="197"/>
      <c r="R186" s="240"/>
      <c r="S186" s="240"/>
      <c r="T186" s="197"/>
      <c r="U186" s="197"/>
      <c r="V186" s="242"/>
      <c r="W186" s="242"/>
      <c r="X186" s="242"/>
      <c r="Y186" s="197"/>
      <c r="Z186" s="198"/>
    </row>
    <row r="187">
      <c r="A187" s="245"/>
      <c r="B187" s="232"/>
      <c r="C187" s="248"/>
      <c r="D187" s="232"/>
      <c r="F187" s="230" t="b">
        <v>0</v>
      </c>
      <c r="G187" s="179"/>
      <c r="H187" s="203" t="str">
        <f>IFERROR(__xludf.DUMMYFUNCTION("IF(ISBLANK($C187), """", FILTER('Stats-only'!$B$2:$E$70, 'Stats-only'!$A$2:$A$70 = $C187)) "),"")</f>
        <v/>
      </c>
      <c r="I187" s="200"/>
      <c r="J187" s="207"/>
      <c r="K187" s="203"/>
      <c r="L187" s="179"/>
      <c r="M187" s="203" t="str">
        <f>IFERROR(__xludf.DUMMYFUNCTION("IF(ISBLANK($C187), """", FILTER('Stats-only'!$G$2:$R$70, 'Stats-only'!$A$2:$A$70 = $C187)) "),"")</f>
        <v/>
      </c>
      <c r="N187" s="203"/>
      <c r="O187" s="203"/>
      <c r="P187" s="203"/>
      <c r="Q187" s="203"/>
      <c r="R187" s="232"/>
      <c r="S187" s="232"/>
      <c r="T187" s="203"/>
      <c r="U187" s="203"/>
      <c r="V187" s="234"/>
      <c r="W187" s="234"/>
      <c r="X187" s="234"/>
      <c r="Y187" s="203"/>
      <c r="Z187" s="211"/>
    </row>
    <row r="188">
      <c r="A188" s="243"/>
      <c r="B188" s="240"/>
      <c r="C188" s="248"/>
      <c r="D188" s="240"/>
      <c r="F188" s="238" t="b">
        <v>0</v>
      </c>
      <c r="G188" s="179"/>
      <c r="H188" s="197" t="str">
        <f>IFERROR(__xludf.DUMMYFUNCTION("IF(ISBLANK($C188), """", FILTER('Stats-only'!$B$2:$E$70, 'Stats-only'!$A$2:$A$70 = $C188)) "),"")</f>
        <v/>
      </c>
      <c r="I188" s="188"/>
      <c r="J188" s="239"/>
      <c r="K188" s="197"/>
      <c r="L188" s="179"/>
      <c r="M188" s="197" t="str">
        <f>IFERROR(__xludf.DUMMYFUNCTION("IF(ISBLANK($C188), """", FILTER('Stats-only'!$G$2:$R$70, 'Stats-only'!$A$2:$A$70 = $C188)) "),"")</f>
        <v/>
      </c>
      <c r="N188" s="197"/>
      <c r="O188" s="197"/>
      <c r="P188" s="197"/>
      <c r="Q188" s="197"/>
      <c r="R188" s="240"/>
      <c r="S188" s="240"/>
      <c r="T188" s="197"/>
      <c r="U188" s="197"/>
      <c r="V188" s="242"/>
      <c r="W188" s="242"/>
      <c r="X188" s="242"/>
      <c r="Y188" s="197"/>
      <c r="Z188" s="198"/>
    </row>
    <row r="189">
      <c r="A189" s="245"/>
      <c r="B189" s="232"/>
      <c r="C189" s="248"/>
      <c r="D189" s="232"/>
      <c r="F189" s="230" t="b">
        <v>0</v>
      </c>
      <c r="G189" s="179"/>
      <c r="H189" s="203" t="str">
        <f>IFERROR(__xludf.DUMMYFUNCTION("IF(ISBLANK($C189), """", FILTER('Stats-only'!$B$2:$E$70, 'Stats-only'!$A$2:$A$70 = $C189)) "),"")</f>
        <v/>
      </c>
      <c r="I189" s="200"/>
      <c r="J189" s="207"/>
      <c r="K189" s="203"/>
      <c r="L189" s="179"/>
      <c r="M189" s="203" t="str">
        <f>IFERROR(__xludf.DUMMYFUNCTION("IF(ISBLANK($C189), """", FILTER('Stats-only'!$G$2:$R$70, 'Stats-only'!$A$2:$A$70 = $C189)) "),"")</f>
        <v/>
      </c>
      <c r="N189" s="203"/>
      <c r="O189" s="203"/>
      <c r="P189" s="203"/>
      <c r="Q189" s="203"/>
      <c r="R189" s="232"/>
      <c r="S189" s="232"/>
      <c r="T189" s="203"/>
      <c r="U189" s="203"/>
      <c r="V189" s="234"/>
      <c r="W189" s="234"/>
      <c r="X189" s="234"/>
      <c r="Y189" s="203"/>
      <c r="Z189" s="211"/>
    </row>
    <row r="190">
      <c r="A190" s="243"/>
      <c r="B190" s="240"/>
      <c r="C190" s="248"/>
      <c r="D190" s="240"/>
      <c r="F190" s="238" t="b">
        <v>0</v>
      </c>
      <c r="G190" s="179"/>
      <c r="H190" s="197" t="str">
        <f>IFERROR(__xludf.DUMMYFUNCTION("IF(ISBLANK($C190), """", FILTER('Stats-only'!$B$2:$E$70, 'Stats-only'!$A$2:$A$70 = $C190)) "),"")</f>
        <v/>
      </c>
      <c r="I190" s="188"/>
      <c r="J190" s="239"/>
      <c r="K190" s="197"/>
      <c r="L190" s="179"/>
      <c r="M190" s="197" t="str">
        <f>IFERROR(__xludf.DUMMYFUNCTION("IF(ISBLANK($C190), """", FILTER('Stats-only'!$G$2:$R$70, 'Stats-only'!$A$2:$A$70 = $C190)) "),"")</f>
        <v/>
      </c>
      <c r="N190" s="197"/>
      <c r="O190" s="197"/>
      <c r="P190" s="197"/>
      <c r="Q190" s="197"/>
      <c r="R190" s="240"/>
      <c r="S190" s="240"/>
      <c r="T190" s="197"/>
      <c r="U190" s="197"/>
      <c r="V190" s="242"/>
      <c r="W190" s="242"/>
      <c r="X190" s="242"/>
      <c r="Y190" s="197"/>
      <c r="Z190" s="198"/>
    </row>
    <row r="191">
      <c r="A191" s="245"/>
      <c r="B191" s="232"/>
      <c r="C191" s="248"/>
      <c r="D191" s="232"/>
      <c r="F191" s="230" t="b">
        <v>0</v>
      </c>
      <c r="G191" s="179"/>
      <c r="H191" s="203" t="str">
        <f>IFERROR(__xludf.DUMMYFUNCTION("IF(ISBLANK($C191), """", FILTER('Stats-only'!$B$2:$E$70, 'Stats-only'!$A$2:$A$70 = $C191)) "),"")</f>
        <v/>
      </c>
      <c r="I191" s="200"/>
      <c r="J191" s="207"/>
      <c r="K191" s="203"/>
      <c r="L191" s="179"/>
      <c r="M191" s="203" t="str">
        <f>IFERROR(__xludf.DUMMYFUNCTION("IF(ISBLANK($C191), """", FILTER('Stats-only'!$G$2:$R$70, 'Stats-only'!$A$2:$A$70 = $C191)) "),"")</f>
        <v/>
      </c>
      <c r="N191" s="203"/>
      <c r="O191" s="203"/>
      <c r="P191" s="203"/>
      <c r="Q191" s="203"/>
      <c r="R191" s="232"/>
      <c r="S191" s="232"/>
      <c r="T191" s="203"/>
      <c r="U191" s="203"/>
      <c r="V191" s="234"/>
      <c r="W191" s="234"/>
      <c r="X191" s="234"/>
      <c r="Y191" s="203"/>
      <c r="Z191" s="211"/>
    </row>
    <row r="192">
      <c r="A192" s="243"/>
      <c r="B192" s="240"/>
      <c r="C192" s="248"/>
      <c r="D192" s="240"/>
      <c r="F192" s="238" t="b">
        <v>0</v>
      </c>
      <c r="G192" s="179"/>
      <c r="H192" s="197" t="str">
        <f>IFERROR(__xludf.DUMMYFUNCTION("IF(ISBLANK($C192), """", FILTER('Stats-only'!$B$2:$E$70, 'Stats-only'!$A$2:$A$70 = $C192)) "),"")</f>
        <v/>
      </c>
      <c r="I192" s="188"/>
      <c r="J192" s="239"/>
      <c r="K192" s="197"/>
      <c r="L192" s="179"/>
      <c r="M192" s="197" t="str">
        <f>IFERROR(__xludf.DUMMYFUNCTION("IF(ISBLANK($C192), """", FILTER('Stats-only'!$G$2:$R$70, 'Stats-only'!$A$2:$A$70 = $C192)) "),"")</f>
        <v/>
      </c>
      <c r="N192" s="197"/>
      <c r="O192" s="197"/>
      <c r="P192" s="197"/>
      <c r="Q192" s="197"/>
      <c r="R192" s="240"/>
      <c r="S192" s="240"/>
      <c r="T192" s="197"/>
      <c r="U192" s="197"/>
      <c r="V192" s="242"/>
      <c r="W192" s="242"/>
      <c r="X192" s="242"/>
      <c r="Y192" s="197"/>
      <c r="Z192" s="198"/>
    </row>
    <row r="193">
      <c r="A193" s="245"/>
      <c r="B193" s="232"/>
      <c r="C193" s="248"/>
      <c r="D193" s="232"/>
      <c r="F193" s="230" t="b">
        <v>0</v>
      </c>
      <c r="G193" s="179"/>
      <c r="H193" s="203" t="str">
        <f>IFERROR(__xludf.DUMMYFUNCTION("IF(ISBLANK($C193), """", FILTER('Stats-only'!$B$2:$E$70, 'Stats-only'!$A$2:$A$70 = $C193)) "),"")</f>
        <v/>
      </c>
      <c r="I193" s="200"/>
      <c r="J193" s="207"/>
      <c r="K193" s="203"/>
      <c r="L193" s="179"/>
      <c r="M193" s="203" t="str">
        <f>IFERROR(__xludf.DUMMYFUNCTION("IF(ISBLANK($C193), """", FILTER('Stats-only'!$G$2:$R$70, 'Stats-only'!$A$2:$A$70 = $C193)) "),"")</f>
        <v/>
      </c>
      <c r="N193" s="203"/>
      <c r="O193" s="203"/>
      <c r="P193" s="203"/>
      <c r="Q193" s="203"/>
      <c r="R193" s="232"/>
      <c r="S193" s="232"/>
      <c r="T193" s="203"/>
      <c r="U193" s="203"/>
      <c r="V193" s="234"/>
      <c r="W193" s="234"/>
      <c r="X193" s="234"/>
      <c r="Y193" s="203"/>
      <c r="Z193" s="211"/>
    </row>
    <row r="194">
      <c r="A194" s="243"/>
      <c r="B194" s="240"/>
      <c r="C194" s="248"/>
      <c r="D194" s="240"/>
      <c r="F194" s="238" t="b">
        <v>0</v>
      </c>
      <c r="G194" s="179"/>
      <c r="H194" s="197" t="str">
        <f>IFERROR(__xludf.DUMMYFUNCTION("IF(ISBLANK($C194), """", FILTER('Stats-only'!$B$2:$E$70, 'Stats-only'!$A$2:$A$70 = $C194)) "),"")</f>
        <v/>
      </c>
      <c r="I194" s="188"/>
      <c r="J194" s="239"/>
      <c r="K194" s="197"/>
      <c r="L194" s="179"/>
      <c r="M194" s="197" t="str">
        <f>IFERROR(__xludf.DUMMYFUNCTION("IF(ISBLANK($C194), """", FILTER('Stats-only'!$G$2:$R$70, 'Stats-only'!$A$2:$A$70 = $C194)) "),"")</f>
        <v/>
      </c>
      <c r="N194" s="197"/>
      <c r="O194" s="197"/>
      <c r="P194" s="197"/>
      <c r="Q194" s="197"/>
      <c r="R194" s="240"/>
      <c r="S194" s="240"/>
      <c r="T194" s="197"/>
      <c r="U194" s="197"/>
      <c r="V194" s="242"/>
      <c r="W194" s="242"/>
      <c r="X194" s="242"/>
      <c r="Y194" s="197"/>
      <c r="Z194" s="198"/>
    </row>
    <row r="195">
      <c r="A195" s="245"/>
      <c r="B195" s="232"/>
      <c r="C195" s="248"/>
      <c r="D195" s="232"/>
      <c r="F195" s="230" t="b">
        <v>0</v>
      </c>
      <c r="G195" s="179"/>
      <c r="H195" s="203" t="str">
        <f>IFERROR(__xludf.DUMMYFUNCTION("IF(ISBLANK($C195), """", FILTER('Stats-only'!$B$2:$E$70, 'Stats-only'!$A$2:$A$70 = $C195)) "),"")</f>
        <v/>
      </c>
      <c r="I195" s="200"/>
      <c r="J195" s="207"/>
      <c r="K195" s="203"/>
      <c r="L195" s="179"/>
      <c r="M195" s="203" t="str">
        <f>IFERROR(__xludf.DUMMYFUNCTION("IF(ISBLANK($C195), """", FILTER('Stats-only'!$G$2:$R$70, 'Stats-only'!$A$2:$A$70 = $C195)) "),"")</f>
        <v/>
      </c>
      <c r="N195" s="203"/>
      <c r="O195" s="203"/>
      <c r="P195" s="203"/>
      <c r="Q195" s="203"/>
      <c r="R195" s="232"/>
      <c r="S195" s="232"/>
      <c r="T195" s="203"/>
      <c r="U195" s="203"/>
      <c r="V195" s="234"/>
      <c r="W195" s="234"/>
      <c r="X195" s="234"/>
      <c r="Y195" s="203"/>
      <c r="Z195" s="211"/>
    </row>
    <row r="196">
      <c r="A196" s="243"/>
      <c r="B196" s="240"/>
      <c r="C196" s="248"/>
      <c r="D196" s="240"/>
      <c r="F196" s="238" t="b">
        <v>0</v>
      </c>
      <c r="G196" s="179"/>
      <c r="H196" s="197" t="str">
        <f>IFERROR(__xludf.DUMMYFUNCTION("IF(ISBLANK($C196), """", FILTER('Stats-only'!$B$2:$E$70, 'Stats-only'!$A$2:$A$70 = $C196)) "),"")</f>
        <v/>
      </c>
      <c r="I196" s="188"/>
      <c r="J196" s="239"/>
      <c r="K196" s="197"/>
      <c r="L196" s="179"/>
      <c r="M196" s="197" t="str">
        <f>IFERROR(__xludf.DUMMYFUNCTION("IF(ISBLANK($C196), """", FILTER('Stats-only'!$G$2:$R$70, 'Stats-only'!$A$2:$A$70 = $C196)) "),"")</f>
        <v/>
      </c>
      <c r="N196" s="197"/>
      <c r="O196" s="197"/>
      <c r="P196" s="197"/>
      <c r="Q196" s="197"/>
      <c r="R196" s="240"/>
      <c r="S196" s="240"/>
      <c r="T196" s="197"/>
      <c r="U196" s="197"/>
      <c r="V196" s="242"/>
      <c r="W196" s="242"/>
      <c r="X196" s="242"/>
      <c r="Y196" s="197"/>
      <c r="Z196" s="198"/>
    </row>
    <row r="197">
      <c r="A197" s="245"/>
      <c r="B197" s="232"/>
      <c r="C197" s="248"/>
      <c r="D197" s="232"/>
      <c r="F197" s="230" t="b">
        <v>0</v>
      </c>
      <c r="G197" s="179"/>
      <c r="H197" s="203" t="str">
        <f>IFERROR(__xludf.DUMMYFUNCTION("IF(ISBLANK($C197), """", FILTER('Stats-only'!$B$2:$E$70, 'Stats-only'!$A$2:$A$70 = $C197)) "),"")</f>
        <v/>
      </c>
      <c r="I197" s="200"/>
      <c r="J197" s="207"/>
      <c r="K197" s="203"/>
      <c r="L197" s="179"/>
      <c r="M197" s="203" t="str">
        <f>IFERROR(__xludf.DUMMYFUNCTION("IF(ISBLANK($C197), """", FILTER('Stats-only'!$G$2:$R$70, 'Stats-only'!$A$2:$A$70 = $C197)) "),"")</f>
        <v/>
      </c>
      <c r="N197" s="203"/>
      <c r="O197" s="203"/>
      <c r="P197" s="203"/>
      <c r="Q197" s="203"/>
      <c r="R197" s="232"/>
      <c r="S197" s="232"/>
      <c r="T197" s="203"/>
      <c r="U197" s="203"/>
      <c r="V197" s="234"/>
      <c r="W197" s="234"/>
      <c r="X197" s="234"/>
      <c r="Y197" s="203"/>
      <c r="Z197" s="211"/>
    </row>
    <row r="198">
      <c r="A198" s="243"/>
      <c r="B198" s="240"/>
      <c r="C198" s="248"/>
      <c r="D198" s="240"/>
      <c r="F198" s="238" t="b">
        <v>0</v>
      </c>
      <c r="G198" s="179"/>
      <c r="H198" s="197" t="str">
        <f>IFERROR(__xludf.DUMMYFUNCTION("IF(ISBLANK($C198), """", FILTER('Stats-only'!$B$2:$E$70, 'Stats-only'!$A$2:$A$70 = $C198)) "),"")</f>
        <v/>
      </c>
      <c r="I198" s="188"/>
      <c r="J198" s="239"/>
      <c r="K198" s="197"/>
      <c r="L198" s="179"/>
      <c r="M198" s="197" t="str">
        <f>IFERROR(__xludf.DUMMYFUNCTION("IF(ISBLANK($C198), """", FILTER('Stats-only'!$G$2:$R$70, 'Stats-only'!$A$2:$A$70 = $C198)) "),"")</f>
        <v/>
      </c>
      <c r="N198" s="197"/>
      <c r="O198" s="197"/>
      <c r="P198" s="197"/>
      <c r="Q198" s="197"/>
      <c r="R198" s="240"/>
      <c r="S198" s="240"/>
      <c r="T198" s="197"/>
      <c r="U198" s="197"/>
      <c r="V198" s="242"/>
      <c r="W198" s="242"/>
      <c r="X198" s="242"/>
      <c r="Y198" s="197"/>
      <c r="Z198" s="198"/>
    </row>
    <row r="199">
      <c r="A199" s="245"/>
      <c r="B199" s="232"/>
      <c r="C199" s="248"/>
      <c r="D199" s="232"/>
      <c r="F199" s="230" t="b">
        <v>0</v>
      </c>
      <c r="G199" s="179"/>
      <c r="H199" s="203" t="str">
        <f>IFERROR(__xludf.DUMMYFUNCTION("IF(ISBLANK($C199), """", FILTER('Stats-only'!$B$2:$E$70, 'Stats-only'!$A$2:$A$70 = $C199)) "),"")</f>
        <v/>
      </c>
      <c r="I199" s="200"/>
      <c r="J199" s="207"/>
      <c r="K199" s="203"/>
      <c r="L199" s="179"/>
      <c r="M199" s="203" t="str">
        <f>IFERROR(__xludf.DUMMYFUNCTION("IF(ISBLANK($C199), """", FILTER('Stats-only'!$G$2:$R$70, 'Stats-only'!$A$2:$A$70 = $C199)) "),"")</f>
        <v/>
      </c>
      <c r="N199" s="203"/>
      <c r="O199" s="203"/>
      <c r="P199" s="203"/>
      <c r="Q199" s="203"/>
      <c r="R199" s="232"/>
      <c r="S199" s="232"/>
      <c r="T199" s="203"/>
      <c r="U199" s="203"/>
      <c r="V199" s="234"/>
      <c r="W199" s="234"/>
      <c r="X199" s="234"/>
      <c r="Y199" s="203"/>
      <c r="Z199" s="211"/>
    </row>
    <row r="200">
      <c r="A200" s="243"/>
      <c r="B200" s="240"/>
      <c r="C200" s="248"/>
      <c r="D200" s="240"/>
      <c r="F200" s="238" t="b">
        <v>0</v>
      </c>
      <c r="G200" s="179"/>
      <c r="H200" s="197" t="str">
        <f>IFERROR(__xludf.DUMMYFUNCTION("IF(ISBLANK($C200), """", FILTER('Stats-only'!$B$2:$E$70, 'Stats-only'!$A$2:$A$70 = $C200)) "),"")</f>
        <v/>
      </c>
      <c r="I200" s="188"/>
      <c r="J200" s="239"/>
      <c r="K200" s="197"/>
      <c r="L200" s="179"/>
      <c r="M200" s="197" t="str">
        <f>IFERROR(__xludf.DUMMYFUNCTION("IF(ISBLANK($C200), """", FILTER('Stats-only'!$G$2:$R$70, 'Stats-only'!$A$2:$A$70 = $C200)) "),"")</f>
        <v/>
      </c>
      <c r="N200" s="197"/>
      <c r="O200" s="197"/>
      <c r="P200" s="197"/>
      <c r="Q200" s="197"/>
      <c r="R200" s="240"/>
      <c r="S200" s="240"/>
      <c r="T200" s="197"/>
      <c r="U200" s="197"/>
      <c r="V200" s="242"/>
      <c r="W200" s="242"/>
      <c r="X200" s="242"/>
      <c r="Y200" s="197"/>
      <c r="Z200" s="198"/>
    </row>
    <row r="201">
      <c r="A201" s="245"/>
      <c r="B201" s="232"/>
      <c r="C201" s="248"/>
      <c r="D201" s="232"/>
      <c r="F201" s="230" t="b">
        <v>0</v>
      </c>
      <c r="G201" s="179"/>
      <c r="H201" s="203" t="str">
        <f>IFERROR(__xludf.DUMMYFUNCTION("IF(ISBLANK($C201), """", FILTER('Stats-only'!$B$2:$E$70, 'Stats-only'!$A$2:$A$70 = $C201)) "),"")</f>
        <v/>
      </c>
      <c r="I201" s="200"/>
      <c r="J201" s="207"/>
      <c r="K201" s="203"/>
      <c r="L201" s="179"/>
      <c r="M201" s="203" t="str">
        <f>IFERROR(__xludf.DUMMYFUNCTION("IF(ISBLANK($C201), """", FILTER('Stats-only'!$G$2:$R$70, 'Stats-only'!$A$2:$A$70 = $C201)) "),"")</f>
        <v/>
      </c>
      <c r="N201" s="203"/>
      <c r="O201" s="203"/>
      <c r="P201" s="203"/>
      <c r="Q201" s="203"/>
      <c r="R201" s="232"/>
      <c r="S201" s="232"/>
      <c r="T201" s="203"/>
      <c r="U201" s="203"/>
      <c r="V201" s="234"/>
      <c r="W201" s="234"/>
      <c r="X201" s="234"/>
      <c r="Y201" s="203"/>
      <c r="Z201" s="211"/>
    </row>
    <row r="202">
      <c r="A202" s="243"/>
      <c r="B202" s="240"/>
      <c r="C202" s="248"/>
      <c r="D202" s="240"/>
      <c r="F202" s="238" t="b">
        <v>0</v>
      </c>
      <c r="G202" s="179"/>
      <c r="H202" s="197" t="str">
        <f>IFERROR(__xludf.DUMMYFUNCTION("IF(ISBLANK($C202), """", FILTER('Stats-only'!$B$2:$E$70, 'Stats-only'!$A$2:$A$70 = $C202)) "),"")</f>
        <v/>
      </c>
      <c r="I202" s="188"/>
      <c r="J202" s="239"/>
      <c r="K202" s="197"/>
      <c r="L202" s="179"/>
      <c r="M202" s="197" t="str">
        <f>IFERROR(__xludf.DUMMYFUNCTION("IF(ISBLANK($C202), """", FILTER('Stats-only'!$G$2:$R$70, 'Stats-only'!$A$2:$A$70 = $C202)) "),"")</f>
        <v/>
      </c>
      <c r="N202" s="197"/>
      <c r="O202" s="197"/>
      <c r="P202" s="197"/>
      <c r="Q202" s="197"/>
      <c r="R202" s="240"/>
      <c r="S202" s="240"/>
      <c r="T202" s="197"/>
      <c r="U202" s="197"/>
      <c r="V202" s="242"/>
      <c r="W202" s="242"/>
      <c r="X202" s="242"/>
      <c r="Y202" s="197"/>
      <c r="Z202" s="198"/>
    </row>
    <row r="203">
      <c r="A203" s="245"/>
      <c r="B203" s="232"/>
      <c r="C203" s="248"/>
      <c r="D203" s="232"/>
      <c r="F203" s="230" t="b">
        <v>0</v>
      </c>
      <c r="G203" s="179"/>
      <c r="H203" s="203" t="str">
        <f>IFERROR(__xludf.DUMMYFUNCTION("IF(ISBLANK($C203), """", FILTER('Stats-only'!$B$2:$E$70, 'Stats-only'!$A$2:$A$70 = $C203)) "),"")</f>
        <v/>
      </c>
      <c r="I203" s="200"/>
      <c r="J203" s="207"/>
      <c r="K203" s="203"/>
      <c r="L203" s="179"/>
      <c r="M203" s="203" t="str">
        <f>IFERROR(__xludf.DUMMYFUNCTION("IF(ISBLANK($C203), """", FILTER('Stats-only'!$G$2:$R$70, 'Stats-only'!$A$2:$A$70 = $C203)) "),"")</f>
        <v/>
      </c>
      <c r="N203" s="203"/>
      <c r="O203" s="203"/>
      <c r="P203" s="203"/>
      <c r="Q203" s="203"/>
      <c r="R203" s="232"/>
      <c r="S203" s="232"/>
      <c r="T203" s="203"/>
      <c r="U203" s="203"/>
      <c r="V203" s="234"/>
      <c r="W203" s="234"/>
      <c r="X203" s="234"/>
      <c r="Y203" s="203"/>
      <c r="Z203" s="211"/>
    </row>
    <row r="204">
      <c r="A204" s="243"/>
      <c r="B204" s="240"/>
      <c r="C204" s="248"/>
      <c r="D204" s="240"/>
      <c r="F204" s="238" t="b">
        <v>0</v>
      </c>
      <c r="G204" s="179"/>
      <c r="H204" s="197" t="str">
        <f>IFERROR(__xludf.DUMMYFUNCTION("IF(ISBLANK($C204), """", FILTER('Stats-only'!$B$2:$E$70, 'Stats-only'!$A$2:$A$70 = $C204)) "),"")</f>
        <v/>
      </c>
      <c r="I204" s="188"/>
      <c r="J204" s="239"/>
      <c r="K204" s="197"/>
      <c r="L204" s="179"/>
      <c r="M204" s="197" t="str">
        <f>IFERROR(__xludf.DUMMYFUNCTION("IF(ISBLANK($C204), """", FILTER('Stats-only'!$G$2:$R$70, 'Stats-only'!$A$2:$A$70 = $C204)) "),"")</f>
        <v/>
      </c>
      <c r="N204" s="197"/>
      <c r="O204" s="197"/>
      <c r="P204" s="197"/>
      <c r="Q204" s="197"/>
      <c r="R204" s="240"/>
      <c r="S204" s="240"/>
      <c r="T204" s="197"/>
      <c r="U204" s="197"/>
      <c r="V204" s="242"/>
      <c r="W204" s="242"/>
      <c r="X204" s="242"/>
      <c r="Y204" s="197"/>
      <c r="Z204" s="198"/>
    </row>
    <row r="205">
      <c r="A205" s="245"/>
      <c r="B205" s="232"/>
      <c r="C205" s="248"/>
      <c r="D205" s="232"/>
      <c r="F205" s="230" t="b">
        <v>0</v>
      </c>
      <c r="G205" s="179"/>
      <c r="H205" s="203" t="str">
        <f>IFERROR(__xludf.DUMMYFUNCTION("IF(ISBLANK($C205), """", FILTER('Stats-only'!$B$2:$E$70, 'Stats-only'!$A$2:$A$70 = $C205)) "),"")</f>
        <v/>
      </c>
      <c r="I205" s="200"/>
      <c r="J205" s="207"/>
      <c r="K205" s="203"/>
      <c r="L205" s="179"/>
      <c r="M205" s="203" t="str">
        <f>IFERROR(__xludf.DUMMYFUNCTION("IF(ISBLANK($C205), """", FILTER('Stats-only'!$G$2:$R$70, 'Stats-only'!$A$2:$A$70 = $C205)) "),"")</f>
        <v/>
      </c>
      <c r="N205" s="203"/>
      <c r="O205" s="203"/>
      <c r="P205" s="203"/>
      <c r="Q205" s="203"/>
      <c r="R205" s="232"/>
      <c r="S205" s="232"/>
      <c r="T205" s="203"/>
      <c r="U205" s="203"/>
      <c r="V205" s="234"/>
      <c r="W205" s="234"/>
      <c r="X205" s="234"/>
      <c r="Y205" s="203"/>
      <c r="Z205" s="211"/>
    </row>
    <row r="206">
      <c r="A206" s="243"/>
      <c r="B206" s="240"/>
      <c r="C206" s="248"/>
      <c r="D206" s="240"/>
      <c r="F206" s="238" t="b">
        <v>0</v>
      </c>
      <c r="G206" s="179"/>
      <c r="H206" s="197" t="str">
        <f>IFERROR(__xludf.DUMMYFUNCTION("IF(ISBLANK($C206), """", FILTER('Stats-only'!$B$2:$E$70, 'Stats-only'!$A$2:$A$70 = $C206)) "),"")</f>
        <v/>
      </c>
      <c r="I206" s="188"/>
      <c r="J206" s="239"/>
      <c r="K206" s="197"/>
      <c r="L206" s="179"/>
      <c r="M206" s="197" t="str">
        <f>IFERROR(__xludf.DUMMYFUNCTION("IF(ISBLANK($C206), """", FILTER('Stats-only'!$G$2:$R$70, 'Stats-only'!$A$2:$A$70 = $C206)) "),"")</f>
        <v/>
      </c>
      <c r="N206" s="197"/>
      <c r="O206" s="197"/>
      <c r="P206" s="197"/>
      <c r="Q206" s="197"/>
      <c r="R206" s="240"/>
      <c r="S206" s="240"/>
      <c r="T206" s="197"/>
      <c r="U206" s="197"/>
      <c r="V206" s="242"/>
      <c r="W206" s="242"/>
      <c r="X206" s="242"/>
      <c r="Y206" s="197"/>
      <c r="Z206" s="198"/>
    </row>
    <row r="207">
      <c r="A207" s="245"/>
      <c r="B207" s="232"/>
      <c r="C207" s="248"/>
      <c r="D207" s="232"/>
      <c r="F207" s="230" t="b">
        <v>0</v>
      </c>
      <c r="G207" s="179"/>
      <c r="H207" s="203" t="str">
        <f>IFERROR(__xludf.DUMMYFUNCTION("IF(ISBLANK($C207), """", FILTER('Stats-only'!$B$2:$E$70, 'Stats-only'!$A$2:$A$70 = $C207)) "),"")</f>
        <v/>
      </c>
      <c r="I207" s="200"/>
      <c r="J207" s="207"/>
      <c r="K207" s="203"/>
      <c r="L207" s="179"/>
      <c r="M207" s="203" t="str">
        <f>IFERROR(__xludf.DUMMYFUNCTION("IF(ISBLANK($C207), """", FILTER('Stats-only'!$G$2:$R$70, 'Stats-only'!$A$2:$A$70 = $C207)) "),"")</f>
        <v/>
      </c>
      <c r="N207" s="203"/>
      <c r="O207" s="203"/>
      <c r="P207" s="203"/>
      <c r="Q207" s="203"/>
      <c r="R207" s="232"/>
      <c r="S207" s="232"/>
      <c r="T207" s="203"/>
      <c r="U207" s="203"/>
      <c r="V207" s="234"/>
      <c r="W207" s="234"/>
      <c r="X207" s="234"/>
      <c r="Y207" s="203"/>
      <c r="Z207" s="211"/>
    </row>
    <row r="208">
      <c r="A208" s="243"/>
      <c r="B208" s="240"/>
      <c r="C208" s="248"/>
      <c r="D208" s="240"/>
      <c r="F208" s="238" t="b">
        <v>0</v>
      </c>
      <c r="G208" s="179"/>
      <c r="H208" s="197" t="str">
        <f>IFERROR(__xludf.DUMMYFUNCTION("IF(ISBLANK($C208), """", FILTER('Stats-only'!$B$2:$E$70, 'Stats-only'!$A$2:$A$70 = $C208)) "),"")</f>
        <v/>
      </c>
      <c r="I208" s="188"/>
      <c r="J208" s="239"/>
      <c r="K208" s="197"/>
      <c r="L208" s="179"/>
      <c r="M208" s="197" t="str">
        <f>IFERROR(__xludf.DUMMYFUNCTION("IF(ISBLANK($C208), """", FILTER('Stats-only'!$G$2:$R$70, 'Stats-only'!$A$2:$A$70 = $C208)) "),"")</f>
        <v/>
      </c>
      <c r="N208" s="197"/>
      <c r="O208" s="197"/>
      <c r="P208" s="197"/>
      <c r="Q208" s="197"/>
      <c r="R208" s="240"/>
      <c r="S208" s="240"/>
      <c r="T208" s="197"/>
      <c r="U208" s="197"/>
      <c r="V208" s="242"/>
      <c r="W208" s="242"/>
      <c r="X208" s="242"/>
      <c r="Y208" s="197"/>
      <c r="Z208" s="198"/>
    </row>
    <row r="209">
      <c r="A209" s="245"/>
      <c r="B209" s="232"/>
      <c r="C209" s="248"/>
      <c r="D209" s="232"/>
      <c r="F209" s="230" t="b">
        <v>0</v>
      </c>
      <c r="G209" s="179"/>
      <c r="H209" s="203" t="str">
        <f>IFERROR(__xludf.DUMMYFUNCTION("IF(ISBLANK($C209), """", FILTER('Stats-only'!$B$2:$E$70, 'Stats-only'!$A$2:$A$70 = $C209)) "),"")</f>
        <v/>
      </c>
      <c r="I209" s="200"/>
      <c r="J209" s="207"/>
      <c r="K209" s="203"/>
      <c r="L209" s="179"/>
      <c r="M209" s="203" t="str">
        <f>IFERROR(__xludf.DUMMYFUNCTION("IF(ISBLANK($C209), """", FILTER('Stats-only'!$G$2:$R$70, 'Stats-only'!$A$2:$A$70 = $C209)) "),"")</f>
        <v/>
      </c>
      <c r="N209" s="203"/>
      <c r="O209" s="203"/>
      <c r="P209" s="203"/>
      <c r="Q209" s="203"/>
      <c r="R209" s="232"/>
      <c r="S209" s="232"/>
      <c r="T209" s="203"/>
      <c r="U209" s="203"/>
      <c r="V209" s="234"/>
      <c r="W209" s="234"/>
      <c r="X209" s="234"/>
      <c r="Y209" s="203"/>
      <c r="Z209" s="211"/>
    </row>
    <row r="210">
      <c r="A210" s="243"/>
      <c r="B210" s="240"/>
      <c r="C210" s="248"/>
      <c r="D210" s="240"/>
      <c r="F210" s="238" t="b">
        <v>0</v>
      </c>
      <c r="G210" s="179"/>
      <c r="H210" s="197" t="str">
        <f>IFERROR(__xludf.DUMMYFUNCTION("IF(ISBLANK($C210), """", FILTER('Stats-only'!$B$2:$E$70, 'Stats-only'!$A$2:$A$70 = $C210)) "),"")</f>
        <v/>
      </c>
      <c r="I210" s="188"/>
      <c r="J210" s="239"/>
      <c r="K210" s="197"/>
      <c r="L210" s="179"/>
      <c r="M210" s="197" t="str">
        <f>IFERROR(__xludf.DUMMYFUNCTION("IF(ISBLANK($C210), """", FILTER('Stats-only'!$G$2:$R$70, 'Stats-only'!$A$2:$A$70 = $C210)) "),"")</f>
        <v/>
      </c>
      <c r="N210" s="197"/>
      <c r="O210" s="197"/>
      <c r="P210" s="197"/>
      <c r="Q210" s="197"/>
      <c r="R210" s="240"/>
      <c r="S210" s="240"/>
      <c r="T210" s="197"/>
      <c r="U210" s="197"/>
      <c r="V210" s="242"/>
      <c r="W210" s="242"/>
      <c r="X210" s="242"/>
      <c r="Y210" s="197"/>
      <c r="Z210" s="198"/>
    </row>
    <row r="211">
      <c r="A211" s="245"/>
      <c r="B211" s="232"/>
      <c r="C211" s="248"/>
      <c r="D211" s="232"/>
      <c r="F211" s="230" t="b">
        <v>0</v>
      </c>
      <c r="G211" s="179"/>
      <c r="H211" s="203" t="str">
        <f>IFERROR(__xludf.DUMMYFUNCTION("IF(ISBLANK($C211), """", FILTER('Stats-only'!$B$2:$E$70, 'Stats-only'!$A$2:$A$70 = $C211)) "),"")</f>
        <v/>
      </c>
      <c r="I211" s="200"/>
      <c r="J211" s="207"/>
      <c r="K211" s="203"/>
      <c r="L211" s="179"/>
      <c r="M211" s="203" t="str">
        <f>IFERROR(__xludf.DUMMYFUNCTION("IF(ISBLANK($C211), """", FILTER('Stats-only'!$G$2:$R$70, 'Stats-only'!$A$2:$A$70 = $C211)) "),"")</f>
        <v/>
      </c>
      <c r="N211" s="203"/>
      <c r="O211" s="203"/>
      <c r="P211" s="203"/>
      <c r="Q211" s="203"/>
      <c r="R211" s="232"/>
      <c r="S211" s="232"/>
      <c r="T211" s="203"/>
      <c r="U211" s="203"/>
      <c r="V211" s="234"/>
      <c r="W211" s="234"/>
      <c r="X211" s="234"/>
      <c r="Y211" s="203"/>
      <c r="Z211" s="211"/>
    </row>
    <row r="212">
      <c r="A212" s="243"/>
      <c r="B212" s="240"/>
      <c r="C212" s="248"/>
      <c r="D212" s="240"/>
      <c r="F212" s="238" t="b">
        <v>0</v>
      </c>
      <c r="G212" s="179"/>
      <c r="H212" s="197" t="str">
        <f>IFERROR(__xludf.DUMMYFUNCTION("IF(ISBLANK($C212), """", FILTER('Stats-only'!$B$2:$E$70, 'Stats-only'!$A$2:$A$70 = $C212)) "),"")</f>
        <v/>
      </c>
      <c r="I212" s="188"/>
      <c r="J212" s="239"/>
      <c r="K212" s="197"/>
      <c r="L212" s="179"/>
      <c r="M212" s="197" t="str">
        <f>IFERROR(__xludf.DUMMYFUNCTION("IF(ISBLANK($C212), """", FILTER('Stats-only'!$G$2:$R$70, 'Stats-only'!$A$2:$A$70 = $C212)) "),"")</f>
        <v/>
      </c>
      <c r="N212" s="197"/>
      <c r="O212" s="197"/>
      <c r="P212" s="197"/>
      <c r="Q212" s="197"/>
      <c r="R212" s="240"/>
      <c r="S212" s="240"/>
      <c r="T212" s="197"/>
      <c r="U212" s="197"/>
      <c r="V212" s="242"/>
      <c r="W212" s="242"/>
      <c r="X212" s="242"/>
      <c r="Y212" s="197"/>
      <c r="Z212" s="198"/>
    </row>
    <row r="213">
      <c r="A213" s="245"/>
      <c r="B213" s="232"/>
      <c r="C213" s="248"/>
      <c r="D213" s="232"/>
      <c r="F213" s="230" t="b">
        <v>0</v>
      </c>
      <c r="G213" s="179"/>
      <c r="H213" s="203" t="str">
        <f>IFERROR(__xludf.DUMMYFUNCTION("IF(ISBLANK($C213), """", FILTER('Stats-only'!$B$2:$E$70, 'Stats-only'!$A$2:$A$70 = $C213)) "),"")</f>
        <v/>
      </c>
      <c r="I213" s="200"/>
      <c r="J213" s="207"/>
      <c r="K213" s="203"/>
      <c r="L213" s="179"/>
      <c r="M213" s="203" t="str">
        <f>IFERROR(__xludf.DUMMYFUNCTION("IF(ISBLANK($C213), """", FILTER('Stats-only'!$G$2:$R$70, 'Stats-only'!$A$2:$A$70 = $C213)) "),"")</f>
        <v/>
      </c>
      <c r="N213" s="203"/>
      <c r="O213" s="203"/>
      <c r="P213" s="203"/>
      <c r="Q213" s="203"/>
      <c r="R213" s="232"/>
      <c r="S213" s="232"/>
      <c r="T213" s="203"/>
      <c r="U213" s="203"/>
      <c r="V213" s="234"/>
      <c r="W213" s="234"/>
      <c r="X213" s="234"/>
      <c r="Y213" s="203"/>
      <c r="Z213" s="211"/>
    </row>
    <row r="214">
      <c r="A214" s="243"/>
      <c r="B214" s="240"/>
      <c r="C214" s="248"/>
      <c r="D214" s="240"/>
      <c r="F214" s="238" t="b">
        <v>0</v>
      </c>
      <c r="G214" s="179"/>
      <c r="H214" s="197" t="str">
        <f>IFERROR(__xludf.DUMMYFUNCTION("IF(ISBLANK($C214), """", FILTER('Stats-only'!$B$2:$E$70, 'Stats-only'!$A$2:$A$70 = $C214)) "),"")</f>
        <v/>
      </c>
      <c r="I214" s="188"/>
      <c r="J214" s="239"/>
      <c r="K214" s="197"/>
      <c r="L214" s="179"/>
      <c r="M214" s="197" t="str">
        <f>IFERROR(__xludf.DUMMYFUNCTION("IF(ISBLANK($C214), """", FILTER('Stats-only'!$G$2:$R$70, 'Stats-only'!$A$2:$A$70 = $C214)) "),"")</f>
        <v/>
      </c>
      <c r="N214" s="197"/>
      <c r="O214" s="197"/>
      <c r="P214" s="197"/>
      <c r="Q214" s="197"/>
      <c r="R214" s="240"/>
      <c r="S214" s="240"/>
      <c r="T214" s="197"/>
      <c r="U214" s="197"/>
      <c r="V214" s="242"/>
      <c r="W214" s="242"/>
      <c r="X214" s="242"/>
      <c r="Y214" s="197"/>
      <c r="Z214" s="198"/>
    </row>
    <row r="215">
      <c r="A215" s="245"/>
      <c r="B215" s="232"/>
      <c r="C215" s="248"/>
      <c r="D215" s="232"/>
      <c r="F215" s="230" t="b">
        <v>0</v>
      </c>
      <c r="G215" s="179"/>
      <c r="H215" s="203" t="str">
        <f>IFERROR(__xludf.DUMMYFUNCTION("IF(ISBLANK($C215), """", FILTER('Stats-only'!$B$2:$E$70, 'Stats-only'!$A$2:$A$70 = $C215)) "),"")</f>
        <v/>
      </c>
      <c r="I215" s="200"/>
      <c r="J215" s="207"/>
      <c r="K215" s="203"/>
      <c r="L215" s="179"/>
      <c r="M215" s="203" t="str">
        <f>IFERROR(__xludf.DUMMYFUNCTION("IF(ISBLANK($C215), """", FILTER('Stats-only'!$G$2:$R$70, 'Stats-only'!$A$2:$A$70 = $C215)) "),"")</f>
        <v/>
      </c>
      <c r="N215" s="203"/>
      <c r="O215" s="203"/>
      <c r="P215" s="203"/>
      <c r="Q215" s="203"/>
      <c r="R215" s="232"/>
      <c r="S215" s="232"/>
      <c r="T215" s="203"/>
      <c r="U215" s="203"/>
      <c r="V215" s="234"/>
      <c r="W215" s="234"/>
      <c r="X215" s="234"/>
      <c r="Y215" s="203"/>
      <c r="Z215" s="211"/>
    </row>
    <row r="216">
      <c r="A216" s="243"/>
      <c r="B216" s="240"/>
      <c r="C216" s="248"/>
      <c r="D216" s="240"/>
      <c r="F216" s="238" t="b">
        <v>0</v>
      </c>
      <c r="G216" s="179"/>
      <c r="H216" s="197" t="str">
        <f>IFERROR(__xludf.DUMMYFUNCTION("IF(ISBLANK($C216), """", FILTER('Stats-only'!$B$2:$E$70, 'Stats-only'!$A$2:$A$70 = $C216)) "),"")</f>
        <v/>
      </c>
      <c r="I216" s="188"/>
      <c r="J216" s="239"/>
      <c r="K216" s="197"/>
      <c r="L216" s="179"/>
      <c r="M216" s="197" t="str">
        <f>IFERROR(__xludf.DUMMYFUNCTION("IF(ISBLANK($C216), """", FILTER('Stats-only'!$G$2:$R$70, 'Stats-only'!$A$2:$A$70 = $C216)) "),"")</f>
        <v/>
      </c>
      <c r="N216" s="197"/>
      <c r="O216" s="197"/>
      <c r="P216" s="197"/>
      <c r="Q216" s="197"/>
      <c r="R216" s="240"/>
      <c r="S216" s="240"/>
      <c r="T216" s="197"/>
      <c r="U216" s="197"/>
      <c r="V216" s="242"/>
      <c r="W216" s="242"/>
      <c r="X216" s="242"/>
      <c r="Y216" s="197"/>
      <c r="Z216" s="198"/>
    </row>
    <row r="217">
      <c r="A217" s="245"/>
      <c r="B217" s="232"/>
      <c r="C217" s="248"/>
      <c r="D217" s="232"/>
      <c r="F217" s="230" t="b">
        <v>0</v>
      </c>
      <c r="G217" s="179"/>
      <c r="H217" s="203" t="str">
        <f>IFERROR(__xludf.DUMMYFUNCTION("IF(ISBLANK($C217), """", FILTER('Stats-only'!$B$2:$E$70, 'Stats-only'!$A$2:$A$70 = $C217)) "),"")</f>
        <v/>
      </c>
      <c r="I217" s="200"/>
      <c r="J217" s="207"/>
      <c r="K217" s="203"/>
      <c r="L217" s="179"/>
      <c r="M217" s="203" t="str">
        <f>IFERROR(__xludf.DUMMYFUNCTION("IF(ISBLANK($C217), """", FILTER('Stats-only'!$G$2:$R$70, 'Stats-only'!$A$2:$A$70 = $C217)) "),"")</f>
        <v/>
      </c>
      <c r="N217" s="203"/>
      <c r="O217" s="203"/>
      <c r="P217" s="203"/>
      <c r="Q217" s="203"/>
      <c r="R217" s="232"/>
      <c r="S217" s="232"/>
      <c r="T217" s="203"/>
      <c r="U217" s="203"/>
      <c r="V217" s="234"/>
      <c r="W217" s="234"/>
      <c r="X217" s="234"/>
      <c r="Y217" s="203"/>
      <c r="Z217" s="211"/>
    </row>
    <row r="218">
      <c r="A218" s="243"/>
      <c r="B218" s="240"/>
      <c r="C218" s="248"/>
      <c r="D218" s="240"/>
      <c r="F218" s="238" t="b">
        <v>0</v>
      </c>
      <c r="G218" s="179"/>
      <c r="H218" s="197" t="str">
        <f>IFERROR(__xludf.DUMMYFUNCTION("IF(ISBLANK($C218), """", FILTER('Stats-only'!$B$2:$E$70, 'Stats-only'!$A$2:$A$70 = $C218)) "),"")</f>
        <v/>
      </c>
      <c r="I218" s="188"/>
      <c r="J218" s="239"/>
      <c r="K218" s="197"/>
      <c r="L218" s="179"/>
      <c r="M218" s="197" t="str">
        <f>IFERROR(__xludf.DUMMYFUNCTION("IF(ISBLANK($C218), """", FILTER('Stats-only'!$G$2:$R$70, 'Stats-only'!$A$2:$A$70 = $C218)) "),"")</f>
        <v/>
      </c>
      <c r="N218" s="197"/>
      <c r="O218" s="197"/>
      <c r="P218" s="197"/>
      <c r="Q218" s="197"/>
      <c r="R218" s="240"/>
      <c r="S218" s="240"/>
      <c r="T218" s="197"/>
      <c r="U218" s="197"/>
      <c r="V218" s="242"/>
      <c r="W218" s="242"/>
      <c r="X218" s="242"/>
      <c r="Y218" s="197"/>
      <c r="Z218" s="198"/>
    </row>
    <row r="219">
      <c r="A219" s="245"/>
      <c r="B219" s="232"/>
      <c r="C219" s="248"/>
      <c r="D219" s="232"/>
      <c r="F219" s="230" t="b">
        <v>0</v>
      </c>
      <c r="G219" s="179"/>
      <c r="H219" s="203" t="str">
        <f>IFERROR(__xludf.DUMMYFUNCTION("IF(ISBLANK($C219), """", FILTER('Stats-only'!$B$2:$E$70, 'Stats-only'!$A$2:$A$70 = $C219)) "),"")</f>
        <v/>
      </c>
      <c r="I219" s="200"/>
      <c r="J219" s="207"/>
      <c r="K219" s="203"/>
      <c r="L219" s="179"/>
      <c r="M219" s="203" t="str">
        <f>IFERROR(__xludf.DUMMYFUNCTION("IF(ISBLANK($C219), """", FILTER('Stats-only'!$G$2:$R$70, 'Stats-only'!$A$2:$A$70 = $C219)) "),"")</f>
        <v/>
      </c>
      <c r="N219" s="203"/>
      <c r="O219" s="203"/>
      <c r="P219" s="203"/>
      <c r="Q219" s="203"/>
      <c r="R219" s="232"/>
      <c r="S219" s="232"/>
      <c r="T219" s="203"/>
      <c r="U219" s="203"/>
      <c r="V219" s="234"/>
      <c r="W219" s="234"/>
      <c r="X219" s="234"/>
      <c r="Y219" s="203"/>
      <c r="Z219" s="211"/>
    </row>
    <row r="220">
      <c r="A220" s="243"/>
      <c r="B220" s="240"/>
      <c r="C220" s="248"/>
      <c r="D220" s="240"/>
      <c r="F220" s="238" t="b">
        <v>0</v>
      </c>
      <c r="G220" s="179"/>
      <c r="H220" s="197" t="str">
        <f>IFERROR(__xludf.DUMMYFUNCTION("IF(ISBLANK($C220), """", FILTER('Stats-only'!$B$2:$E$70, 'Stats-only'!$A$2:$A$70 = $C220)) "),"")</f>
        <v/>
      </c>
      <c r="I220" s="188"/>
      <c r="J220" s="239"/>
      <c r="K220" s="197"/>
      <c r="L220" s="179"/>
      <c r="M220" s="197" t="str">
        <f>IFERROR(__xludf.DUMMYFUNCTION("IF(ISBLANK($C220), """", FILTER('Stats-only'!$G$2:$R$70, 'Stats-only'!$A$2:$A$70 = $C220)) "),"")</f>
        <v/>
      </c>
      <c r="N220" s="197"/>
      <c r="O220" s="197"/>
      <c r="P220" s="197"/>
      <c r="Q220" s="197"/>
      <c r="R220" s="240"/>
      <c r="S220" s="240"/>
      <c r="T220" s="197"/>
      <c r="U220" s="197"/>
      <c r="V220" s="242"/>
      <c r="W220" s="242"/>
      <c r="X220" s="242"/>
      <c r="Y220" s="197"/>
      <c r="Z220" s="198"/>
    </row>
    <row r="221">
      <c r="A221" s="245"/>
      <c r="B221" s="232"/>
      <c r="C221" s="248"/>
      <c r="D221" s="232"/>
      <c r="F221" s="230" t="b">
        <v>0</v>
      </c>
      <c r="G221" s="179"/>
      <c r="H221" s="203" t="str">
        <f>IFERROR(__xludf.DUMMYFUNCTION("IF(ISBLANK($C221), """", FILTER('Stats-only'!$B$2:$E$70, 'Stats-only'!$A$2:$A$70 = $C221)) "),"")</f>
        <v/>
      </c>
      <c r="I221" s="200"/>
      <c r="J221" s="207"/>
      <c r="K221" s="203"/>
      <c r="L221" s="179"/>
      <c r="M221" s="203" t="str">
        <f>IFERROR(__xludf.DUMMYFUNCTION("IF(ISBLANK($C221), """", FILTER('Stats-only'!$G$2:$R$70, 'Stats-only'!$A$2:$A$70 = $C221)) "),"")</f>
        <v/>
      </c>
      <c r="N221" s="203"/>
      <c r="O221" s="203"/>
      <c r="P221" s="203"/>
      <c r="Q221" s="203"/>
      <c r="R221" s="232"/>
      <c r="S221" s="232"/>
      <c r="T221" s="203"/>
      <c r="U221" s="203"/>
      <c r="V221" s="234"/>
      <c r="W221" s="234"/>
      <c r="X221" s="234"/>
      <c r="Y221" s="203"/>
      <c r="Z221" s="211"/>
    </row>
    <row r="222">
      <c r="A222" s="243"/>
      <c r="B222" s="240"/>
      <c r="C222" s="248"/>
      <c r="D222" s="240"/>
      <c r="F222" s="238" t="b">
        <v>0</v>
      </c>
      <c r="G222" s="179"/>
      <c r="H222" s="197" t="str">
        <f>IFERROR(__xludf.DUMMYFUNCTION("IF(ISBLANK($C222), """", FILTER('Stats-only'!$B$2:$E$70, 'Stats-only'!$A$2:$A$70 = $C222)) "),"")</f>
        <v/>
      </c>
      <c r="I222" s="188"/>
      <c r="J222" s="239"/>
      <c r="K222" s="197"/>
      <c r="L222" s="179"/>
      <c r="M222" s="197" t="str">
        <f>IFERROR(__xludf.DUMMYFUNCTION("IF(ISBLANK($C222), """", FILTER('Stats-only'!$G$2:$R$70, 'Stats-only'!$A$2:$A$70 = $C222)) "),"")</f>
        <v/>
      </c>
      <c r="N222" s="197"/>
      <c r="O222" s="197"/>
      <c r="P222" s="197"/>
      <c r="Q222" s="197"/>
      <c r="R222" s="240"/>
      <c r="S222" s="240"/>
      <c r="T222" s="197"/>
      <c r="U222" s="197"/>
      <c r="V222" s="242"/>
      <c r="W222" s="242"/>
      <c r="X222" s="242"/>
      <c r="Y222" s="197"/>
      <c r="Z222" s="198"/>
    </row>
    <row r="223">
      <c r="A223" s="245"/>
      <c r="B223" s="232"/>
      <c r="C223" s="248"/>
      <c r="D223" s="232"/>
      <c r="F223" s="230" t="b">
        <v>0</v>
      </c>
      <c r="G223" s="179"/>
      <c r="H223" s="203" t="str">
        <f>IFERROR(__xludf.DUMMYFUNCTION("IF(ISBLANK($C223), """", FILTER('Stats-only'!$B$2:$E$70, 'Stats-only'!$A$2:$A$70 = $C223)) "),"")</f>
        <v/>
      </c>
      <c r="I223" s="200"/>
      <c r="J223" s="207"/>
      <c r="K223" s="203"/>
      <c r="L223" s="179"/>
      <c r="M223" s="203" t="str">
        <f>IFERROR(__xludf.DUMMYFUNCTION("IF(ISBLANK($C223), """", FILTER('Stats-only'!$G$2:$R$70, 'Stats-only'!$A$2:$A$70 = $C223)) "),"")</f>
        <v/>
      </c>
      <c r="N223" s="203"/>
      <c r="O223" s="203"/>
      <c r="P223" s="203"/>
      <c r="Q223" s="203"/>
      <c r="R223" s="232"/>
      <c r="S223" s="232"/>
      <c r="T223" s="203"/>
      <c r="U223" s="203"/>
      <c r="V223" s="234"/>
      <c r="W223" s="234"/>
      <c r="X223" s="234"/>
      <c r="Y223" s="203"/>
      <c r="Z223" s="211"/>
    </row>
    <row r="224">
      <c r="A224" s="243"/>
      <c r="B224" s="240"/>
      <c r="C224" s="248"/>
      <c r="D224" s="240"/>
      <c r="F224" s="238" t="b">
        <v>0</v>
      </c>
      <c r="G224" s="179"/>
      <c r="H224" s="197" t="str">
        <f>IFERROR(__xludf.DUMMYFUNCTION("IF(ISBLANK($C224), """", FILTER('Stats-only'!$B$2:$E$70, 'Stats-only'!$A$2:$A$70 = $C224)) "),"")</f>
        <v/>
      </c>
      <c r="I224" s="188"/>
      <c r="J224" s="239"/>
      <c r="K224" s="197"/>
      <c r="L224" s="179"/>
      <c r="M224" s="197" t="str">
        <f>IFERROR(__xludf.DUMMYFUNCTION("IF(ISBLANK($C224), """", FILTER('Stats-only'!$G$2:$R$70, 'Stats-only'!$A$2:$A$70 = $C224)) "),"")</f>
        <v/>
      </c>
      <c r="N224" s="197"/>
      <c r="O224" s="197"/>
      <c r="P224" s="197"/>
      <c r="Q224" s="197"/>
      <c r="R224" s="240"/>
      <c r="S224" s="240"/>
      <c r="T224" s="197"/>
      <c r="U224" s="197"/>
      <c r="V224" s="242"/>
      <c r="W224" s="242"/>
      <c r="X224" s="242"/>
      <c r="Y224" s="197"/>
      <c r="Z224" s="198"/>
    </row>
    <row r="225">
      <c r="A225" s="245"/>
      <c r="B225" s="232"/>
      <c r="C225" s="248"/>
      <c r="D225" s="232"/>
      <c r="F225" s="230" t="b">
        <v>0</v>
      </c>
      <c r="G225" s="179"/>
      <c r="H225" s="203" t="str">
        <f>IFERROR(__xludf.DUMMYFUNCTION("IF(ISBLANK($C225), """", FILTER('Stats-only'!$B$2:$E$70, 'Stats-only'!$A$2:$A$70 = $C225)) "),"")</f>
        <v/>
      </c>
      <c r="I225" s="200"/>
      <c r="J225" s="207"/>
      <c r="K225" s="203"/>
      <c r="L225" s="179"/>
      <c r="M225" s="203" t="str">
        <f>IFERROR(__xludf.DUMMYFUNCTION("IF(ISBLANK($C225), """", FILTER('Stats-only'!$G$2:$R$70, 'Stats-only'!$A$2:$A$70 = $C225)) "),"")</f>
        <v/>
      </c>
      <c r="N225" s="203"/>
      <c r="O225" s="203"/>
      <c r="P225" s="203"/>
      <c r="Q225" s="203"/>
      <c r="R225" s="232"/>
      <c r="S225" s="232"/>
      <c r="T225" s="203"/>
      <c r="U225" s="203"/>
      <c r="V225" s="234"/>
      <c r="W225" s="234"/>
      <c r="X225" s="234"/>
      <c r="Y225" s="203"/>
      <c r="Z225" s="211"/>
    </row>
    <row r="226">
      <c r="A226" s="243"/>
      <c r="B226" s="240"/>
      <c r="C226" s="248"/>
      <c r="D226" s="240"/>
      <c r="F226" s="238" t="b">
        <v>0</v>
      </c>
      <c r="G226" s="179"/>
      <c r="H226" s="197" t="str">
        <f>IFERROR(__xludf.DUMMYFUNCTION("IF(ISBLANK($C226), """", FILTER('Stats-only'!$B$2:$E$70, 'Stats-only'!$A$2:$A$70 = $C226)) "),"")</f>
        <v/>
      </c>
      <c r="I226" s="188"/>
      <c r="J226" s="239"/>
      <c r="K226" s="197"/>
      <c r="L226" s="179"/>
      <c r="M226" s="197" t="str">
        <f>IFERROR(__xludf.DUMMYFUNCTION("IF(ISBLANK($C226), """", FILTER('Stats-only'!$G$2:$R$70, 'Stats-only'!$A$2:$A$70 = $C226)) "),"")</f>
        <v/>
      </c>
      <c r="N226" s="197"/>
      <c r="O226" s="197"/>
      <c r="P226" s="197"/>
      <c r="Q226" s="197"/>
      <c r="R226" s="240"/>
      <c r="S226" s="240"/>
      <c r="T226" s="197"/>
      <c r="U226" s="197"/>
      <c r="V226" s="242"/>
      <c r="W226" s="242"/>
      <c r="X226" s="242"/>
      <c r="Y226" s="197"/>
      <c r="Z226" s="198"/>
    </row>
    <row r="227">
      <c r="A227" s="245"/>
      <c r="B227" s="232"/>
      <c r="C227" s="248"/>
      <c r="D227" s="232"/>
      <c r="F227" s="230" t="b">
        <v>0</v>
      </c>
      <c r="G227" s="179"/>
      <c r="H227" s="203" t="str">
        <f>IFERROR(__xludf.DUMMYFUNCTION("IF(ISBLANK($C227), """", FILTER('Stats-only'!$B$2:$E$70, 'Stats-only'!$A$2:$A$70 = $C227)) "),"")</f>
        <v/>
      </c>
      <c r="I227" s="200"/>
      <c r="J227" s="207"/>
      <c r="K227" s="203"/>
      <c r="L227" s="179"/>
      <c r="M227" s="203" t="str">
        <f>IFERROR(__xludf.DUMMYFUNCTION("IF(ISBLANK($C227), """", FILTER('Stats-only'!$G$2:$R$70, 'Stats-only'!$A$2:$A$70 = $C227)) "),"")</f>
        <v/>
      </c>
      <c r="N227" s="203"/>
      <c r="O227" s="203"/>
      <c r="P227" s="203"/>
      <c r="Q227" s="203"/>
      <c r="R227" s="232"/>
      <c r="S227" s="232"/>
      <c r="T227" s="203"/>
      <c r="U227" s="203"/>
      <c r="V227" s="234"/>
      <c r="W227" s="234"/>
      <c r="X227" s="234"/>
      <c r="Y227" s="203"/>
      <c r="Z227" s="211"/>
    </row>
    <row r="228">
      <c r="A228" s="243"/>
      <c r="B228" s="240"/>
      <c r="C228" s="248"/>
      <c r="D228" s="240"/>
      <c r="F228" s="238" t="b">
        <v>0</v>
      </c>
      <c r="G228" s="179"/>
      <c r="H228" s="197" t="str">
        <f>IFERROR(__xludf.DUMMYFUNCTION("IF(ISBLANK($C228), """", FILTER('Stats-only'!$B$2:$E$70, 'Stats-only'!$A$2:$A$70 = $C228)) "),"")</f>
        <v/>
      </c>
      <c r="I228" s="188"/>
      <c r="J228" s="239"/>
      <c r="K228" s="197"/>
      <c r="L228" s="179"/>
      <c r="M228" s="197" t="str">
        <f>IFERROR(__xludf.DUMMYFUNCTION("IF(ISBLANK($C228), """", FILTER('Stats-only'!$G$2:$R$70, 'Stats-only'!$A$2:$A$70 = $C228)) "),"")</f>
        <v/>
      </c>
      <c r="N228" s="197"/>
      <c r="O228" s="197"/>
      <c r="P228" s="197"/>
      <c r="Q228" s="197"/>
      <c r="R228" s="240"/>
      <c r="S228" s="240"/>
      <c r="T228" s="197"/>
      <c r="U228" s="197"/>
      <c r="V228" s="242"/>
      <c r="W228" s="242"/>
      <c r="X228" s="242"/>
      <c r="Y228" s="197"/>
      <c r="Z228" s="198"/>
    </row>
    <row r="229">
      <c r="A229" s="245"/>
      <c r="B229" s="232"/>
      <c r="C229" s="248"/>
      <c r="D229" s="232"/>
      <c r="F229" s="230" t="b">
        <v>0</v>
      </c>
      <c r="G229" s="179"/>
      <c r="H229" s="203" t="str">
        <f>IFERROR(__xludf.DUMMYFUNCTION("IF(ISBLANK($C229), """", FILTER('Stats-only'!$B$2:$E$70, 'Stats-only'!$A$2:$A$70 = $C229)) "),"")</f>
        <v/>
      </c>
      <c r="I229" s="200"/>
      <c r="J229" s="207"/>
      <c r="K229" s="203"/>
      <c r="L229" s="179"/>
      <c r="M229" s="203" t="str">
        <f>IFERROR(__xludf.DUMMYFUNCTION("IF(ISBLANK($C229), """", FILTER('Stats-only'!$G$2:$R$70, 'Stats-only'!$A$2:$A$70 = $C229)) "),"")</f>
        <v/>
      </c>
      <c r="N229" s="203"/>
      <c r="O229" s="203"/>
      <c r="P229" s="203"/>
      <c r="Q229" s="203"/>
      <c r="R229" s="232"/>
      <c r="S229" s="232"/>
      <c r="T229" s="203"/>
      <c r="U229" s="203"/>
      <c r="V229" s="234"/>
      <c r="W229" s="234"/>
      <c r="X229" s="234"/>
      <c r="Y229" s="203"/>
      <c r="Z229" s="211"/>
    </row>
    <row r="230">
      <c r="A230" s="243"/>
      <c r="B230" s="240"/>
      <c r="C230" s="248"/>
      <c r="D230" s="240"/>
      <c r="F230" s="238" t="b">
        <v>0</v>
      </c>
      <c r="G230" s="179"/>
      <c r="H230" s="197" t="str">
        <f>IFERROR(__xludf.DUMMYFUNCTION("IF(ISBLANK($C230), """", FILTER('Stats-only'!$B$2:$E$70, 'Stats-only'!$A$2:$A$70 = $C230)) "),"")</f>
        <v/>
      </c>
      <c r="I230" s="188"/>
      <c r="J230" s="239"/>
      <c r="K230" s="197"/>
      <c r="L230" s="179"/>
      <c r="M230" s="197" t="str">
        <f>IFERROR(__xludf.DUMMYFUNCTION("IF(ISBLANK($C230), """", FILTER('Stats-only'!$G$2:$R$70, 'Stats-only'!$A$2:$A$70 = $C230)) "),"")</f>
        <v/>
      </c>
      <c r="N230" s="197"/>
      <c r="O230" s="197"/>
      <c r="P230" s="197"/>
      <c r="Q230" s="197"/>
      <c r="R230" s="240"/>
      <c r="S230" s="240"/>
      <c r="T230" s="197"/>
      <c r="U230" s="197"/>
      <c r="V230" s="242"/>
      <c r="W230" s="242"/>
      <c r="X230" s="242"/>
      <c r="Y230" s="197"/>
      <c r="Z230" s="198"/>
    </row>
    <row r="231">
      <c r="A231" s="245"/>
      <c r="B231" s="232"/>
      <c r="C231" s="248"/>
      <c r="D231" s="232"/>
      <c r="F231" s="230" t="b">
        <v>0</v>
      </c>
      <c r="G231" s="179"/>
      <c r="H231" s="203" t="str">
        <f>IFERROR(__xludf.DUMMYFUNCTION("IF(ISBLANK($C231), """", FILTER('Stats-only'!$B$2:$E$70, 'Stats-only'!$A$2:$A$70 = $C231)) "),"")</f>
        <v/>
      </c>
      <c r="I231" s="200"/>
      <c r="J231" s="207"/>
      <c r="K231" s="203"/>
      <c r="L231" s="179"/>
      <c r="M231" s="203" t="str">
        <f>IFERROR(__xludf.DUMMYFUNCTION("IF(ISBLANK($C231), """", FILTER('Stats-only'!$G$2:$R$70, 'Stats-only'!$A$2:$A$70 = $C231)) "),"")</f>
        <v/>
      </c>
      <c r="N231" s="203"/>
      <c r="O231" s="203"/>
      <c r="P231" s="203"/>
      <c r="Q231" s="203"/>
      <c r="R231" s="232"/>
      <c r="S231" s="232"/>
      <c r="T231" s="203"/>
      <c r="U231" s="203"/>
      <c r="V231" s="234"/>
      <c r="W231" s="234"/>
      <c r="X231" s="234"/>
      <c r="Y231" s="203"/>
      <c r="Z231" s="211"/>
    </row>
    <row r="232">
      <c r="A232" s="243"/>
      <c r="B232" s="240"/>
      <c r="C232" s="248"/>
      <c r="D232" s="240"/>
      <c r="F232" s="238" t="b">
        <v>0</v>
      </c>
      <c r="G232" s="179"/>
      <c r="H232" s="197" t="str">
        <f>IFERROR(__xludf.DUMMYFUNCTION("IF(ISBLANK($C232), """", FILTER('Stats-only'!$B$2:$E$70, 'Stats-only'!$A$2:$A$70 = $C232)) "),"")</f>
        <v/>
      </c>
      <c r="I232" s="188"/>
      <c r="J232" s="239"/>
      <c r="K232" s="197"/>
      <c r="L232" s="179"/>
      <c r="M232" s="197" t="str">
        <f>IFERROR(__xludf.DUMMYFUNCTION("IF(ISBLANK($C232), """", FILTER('Stats-only'!$G$2:$R$70, 'Stats-only'!$A$2:$A$70 = $C232)) "),"")</f>
        <v/>
      </c>
      <c r="N232" s="197"/>
      <c r="O232" s="197"/>
      <c r="P232" s="197"/>
      <c r="Q232" s="197"/>
      <c r="R232" s="240"/>
      <c r="S232" s="240"/>
      <c r="T232" s="197"/>
      <c r="U232" s="197"/>
      <c r="V232" s="242"/>
      <c r="W232" s="242"/>
      <c r="X232" s="242"/>
      <c r="Y232" s="197"/>
      <c r="Z232" s="198"/>
    </row>
    <row r="233">
      <c r="A233" s="245"/>
      <c r="B233" s="232"/>
      <c r="C233" s="248"/>
      <c r="D233" s="232"/>
      <c r="F233" s="230" t="b">
        <v>0</v>
      </c>
      <c r="G233" s="179"/>
      <c r="H233" s="203" t="str">
        <f>IFERROR(__xludf.DUMMYFUNCTION("IF(ISBLANK($C233), """", FILTER('Stats-only'!$B$2:$E$70, 'Stats-only'!$A$2:$A$70 = $C233)) "),"")</f>
        <v/>
      </c>
      <c r="I233" s="200"/>
      <c r="J233" s="207"/>
      <c r="K233" s="203"/>
      <c r="L233" s="179"/>
      <c r="M233" s="203" t="str">
        <f>IFERROR(__xludf.DUMMYFUNCTION("IF(ISBLANK($C233), """", FILTER('Stats-only'!$G$2:$R$70, 'Stats-only'!$A$2:$A$70 = $C233)) "),"")</f>
        <v/>
      </c>
      <c r="N233" s="203"/>
      <c r="O233" s="203"/>
      <c r="P233" s="203"/>
      <c r="Q233" s="203"/>
      <c r="R233" s="232"/>
      <c r="S233" s="232"/>
      <c r="T233" s="203"/>
      <c r="U233" s="203"/>
      <c r="V233" s="234"/>
      <c r="W233" s="234"/>
      <c r="X233" s="234"/>
      <c r="Y233" s="203"/>
      <c r="Z233" s="211"/>
    </row>
    <row r="234">
      <c r="A234" s="243"/>
      <c r="B234" s="240"/>
      <c r="C234" s="248"/>
      <c r="D234" s="240"/>
      <c r="F234" s="238" t="b">
        <v>0</v>
      </c>
      <c r="G234" s="179"/>
      <c r="H234" s="197" t="str">
        <f>IFERROR(__xludf.DUMMYFUNCTION("IF(ISBLANK($C234), """", FILTER('Stats-only'!$B$2:$E$70, 'Stats-only'!$A$2:$A$70 = $C234)) "),"")</f>
        <v/>
      </c>
      <c r="I234" s="188"/>
      <c r="J234" s="239"/>
      <c r="K234" s="197"/>
      <c r="L234" s="179"/>
      <c r="M234" s="197" t="str">
        <f>IFERROR(__xludf.DUMMYFUNCTION("IF(ISBLANK($C234), """", FILTER('Stats-only'!$G$2:$R$70, 'Stats-only'!$A$2:$A$70 = $C234)) "),"")</f>
        <v/>
      </c>
      <c r="N234" s="197"/>
      <c r="O234" s="197"/>
      <c r="P234" s="197"/>
      <c r="Q234" s="197"/>
      <c r="R234" s="240"/>
      <c r="S234" s="240"/>
      <c r="T234" s="197"/>
      <c r="U234" s="197"/>
      <c r="V234" s="242"/>
      <c r="W234" s="242"/>
      <c r="X234" s="242"/>
      <c r="Y234" s="197"/>
      <c r="Z234" s="198"/>
    </row>
    <row r="235">
      <c r="A235" s="245"/>
      <c r="B235" s="232"/>
      <c r="C235" s="248"/>
      <c r="D235" s="232"/>
      <c r="F235" s="230" t="b">
        <v>0</v>
      </c>
      <c r="G235" s="179"/>
      <c r="H235" s="203" t="str">
        <f>IFERROR(__xludf.DUMMYFUNCTION("IF(ISBLANK($C235), """", FILTER('Stats-only'!$B$2:$E$70, 'Stats-only'!$A$2:$A$70 = $C235)) "),"")</f>
        <v/>
      </c>
      <c r="I235" s="200"/>
      <c r="J235" s="207"/>
      <c r="K235" s="203"/>
      <c r="L235" s="179"/>
      <c r="M235" s="203" t="str">
        <f>IFERROR(__xludf.DUMMYFUNCTION("IF(ISBLANK($C235), """", FILTER('Stats-only'!$G$2:$R$70, 'Stats-only'!$A$2:$A$70 = $C235)) "),"")</f>
        <v/>
      </c>
      <c r="N235" s="203"/>
      <c r="O235" s="203"/>
      <c r="P235" s="203"/>
      <c r="Q235" s="203"/>
      <c r="R235" s="232"/>
      <c r="S235" s="232"/>
      <c r="T235" s="203"/>
      <c r="U235" s="203"/>
      <c r="V235" s="234"/>
      <c r="W235" s="234"/>
      <c r="X235" s="234"/>
      <c r="Y235" s="203"/>
      <c r="Z235" s="211"/>
    </row>
    <row r="236">
      <c r="A236" s="243"/>
      <c r="B236" s="240"/>
      <c r="C236" s="248"/>
      <c r="D236" s="240"/>
      <c r="F236" s="238" t="b">
        <v>0</v>
      </c>
      <c r="G236" s="179"/>
      <c r="H236" s="197" t="str">
        <f>IFERROR(__xludf.DUMMYFUNCTION("IF(ISBLANK($C236), """", FILTER('Stats-only'!$B$2:$E$70, 'Stats-only'!$A$2:$A$70 = $C236)) "),"")</f>
        <v/>
      </c>
      <c r="I236" s="188"/>
      <c r="J236" s="239"/>
      <c r="K236" s="197"/>
      <c r="L236" s="179"/>
      <c r="M236" s="197" t="str">
        <f>IFERROR(__xludf.DUMMYFUNCTION("IF(ISBLANK($C236), """", FILTER('Stats-only'!$G$2:$R$70, 'Stats-only'!$A$2:$A$70 = $C236)) "),"")</f>
        <v/>
      </c>
      <c r="N236" s="197"/>
      <c r="O236" s="197"/>
      <c r="P236" s="197"/>
      <c r="Q236" s="197"/>
      <c r="R236" s="240"/>
      <c r="S236" s="240"/>
      <c r="T236" s="197"/>
      <c r="U236" s="197"/>
      <c r="V236" s="242"/>
      <c r="W236" s="242"/>
      <c r="X236" s="242"/>
      <c r="Y236" s="197"/>
      <c r="Z236" s="198"/>
    </row>
    <row r="237">
      <c r="A237" s="245"/>
      <c r="B237" s="232"/>
      <c r="C237" s="248"/>
      <c r="D237" s="232"/>
      <c r="F237" s="230" t="b">
        <v>0</v>
      </c>
      <c r="G237" s="179"/>
      <c r="H237" s="203" t="str">
        <f>IFERROR(__xludf.DUMMYFUNCTION("IF(ISBLANK($C237), """", FILTER('Stats-only'!$B$2:$E$70, 'Stats-only'!$A$2:$A$70 = $C237)) "),"")</f>
        <v/>
      </c>
      <c r="I237" s="200"/>
      <c r="J237" s="207"/>
      <c r="K237" s="203"/>
      <c r="L237" s="179"/>
      <c r="M237" s="203" t="str">
        <f>IFERROR(__xludf.DUMMYFUNCTION("IF(ISBLANK($C237), """", FILTER('Stats-only'!$G$2:$R$70, 'Stats-only'!$A$2:$A$70 = $C237)) "),"")</f>
        <v/>
      </c>
      <c r="N237" s="203"/>
      <c r="O237" s="203"/>
      <c r="P237" s="203"/>
      <c r="Q237" s="203"/>
      <c r="R237" s="232"/>
      <c r="S237" s="232"/>
      <c r="T237" s="203"/>
      <c r="U237" s="203"/>
      <c r="V237" s="234"/>
      <c r="W237" s="234"/>
      <c r="X237" s="234"/>
      <c r="Y237" s="203"/>
      <c r="Z237" s="211"/>
    </row>
    <row r="238">
      <c r="A238" s="243"/>
      <c r="B238" s="240"/>
      <c r="C238" s="248"/>
      <c r="D238" s="240"/>
      <c r="F238" s="238" t="b">
        <v>0</v>
      </c>
      <c r="G238" s="179"/>
      <c r="H238" s="197" t="str">
        <f>IFERROR(__xludf.DUMMYFUNCTION("IF(ISBLANK($C238), """", FILTER('Stats-only'!$B$2:$E$70, 'Stats-only'!$A$2:$A$70 = $C238)) "),"")</f>
        <v/>
      </c>
      <c r="I238" s="188"/>
      <c r="J238" s="239"/>
      <c r="K238" s="197"/>
      <c r="L238" s="179"/>
      <c r="M238" s="197" t="str">
        <f>IFERROR(__xludf.DUMMYFUNCTION("IF(ISBLANK($C238), """", FILTER('Stats-only'!$G$2:$R$70, 'Stats-only'!$A$2:$A$70 = $C238)) "),"")</f>
        <v/>
      </c>
      <c r="N238" s="197"/>
      <c r="O238" s="197"/>
      <c r="P238" s="197"/>
      <c r="Q238" s="197"/>
      <c r="R238" s="240"/>
      <c r="S238" s="240"/>
      <c r="T238" s="197"/>
      <c r="U238" s="197"/>
      <c r="V238" s="242"/>
      <c r="W238" s="242"/>
      <c r="X238" s="242"/>
      <c r="Y238" s="197"/>
      <c r="Z238" s="198"/>
    </row>
    <row r="239">
      <c r="A239" s="245"/>
      <c r="B239" s="232"/>
      <c r="C239" s="248"/>
      <c r="D239" s="232"/>
      <c r="F239" s="230" t="b">
        <v>0</v>
      </c>
      <c r="G239" s="179"/>
      <c r="H239" s="203" t="str">
        <f>IFERROR(__xludf.DUMMYFUNCTION("IF(ISBLANK($C239), """", FILTER('Stats-only'!$B$2:$E$70, 'Stats-only'!$A$2:$A$70 = $C239)) "),"")</f>
        <v/>
      </c>
      <c r="I239" s="200"/>
      <c r="J239" s="207"/>
      <c r="K239" s="203"/>
      <c r="L239" s="179"/>
      <c r="M239" s="203" t="str">
        <f>IFERROR(__xludf.DUMMYFUNCTION("IF(ISBLANK($C239), """", FILTER('Stats-only'!$G$2:$R$70, 'Stats-only'!$A$2:$A$70 = $C239)) "),"")</f>
        <v/>
      </c>
      <c r="N239" s="203"/>
      <c r="O239" s="203"/>
      <c r="P239" s="203"/>
      <c r="Q239" s="203"/>
      <c r="R239" s="232"/>
      <c r="S239" s="232"/>
      <c r="T239" s="203"/>
      <c r="U239" s="203"/>
      <c r="V239" s="234"/>
      <c r="W239" s="234"/>
      <c r="X239" s="234"/>
      <c r="Y239" s="203"/>
      <c r="Z239" s="211"/>
    </row>
    <row r="240">
      <c r="A240" s="243"/>
      <c r="B240" s="240"/>
      <c r="C240" s="248"/>
      <c r="D240" s="240"/>
      <c r="F240" s="238" t="b">
        <v>0</v>
      </c>
      <c r="G240" s="179"/>
      <c r="H240" s="197" t="str">
        <f>IFERROR(__xludf.DUMMYFUNCTION("IF(ISBLANK($C240), """", FILTER('Stats-only'!$B$2:$E$70, 'Stats-only'!$A$2:$A$70 = $C240)) "),"")</f>
        <v/>
      </c>
      <c r="I240" s="188"/>
      <c r="J240" s="239"/>
      <c r="K240" s="197"/>
      <c r="L240" s="179"/>
      <c r="M240" s="197" t="str">
        <f>IFERROR(__xludf.DUMMYFUNCTION("IF(ISBLANK($C240), """", FILTER('Stats-only'!$G$2:$R$70, 'Stats-only'!$A$2:$A$70 = $C240)) "),"")</f>
        <v/>
      </c>
      <c r="N240" s="197"/>
      <c r="O240" s="197"/>
      <c r="P240" s="197"/>
      <c r="Q240" s="197"/>
      <c r="R240" s="240"/>
      <c r="S240" s="240"/>
      <c r="T240" s="197"/>
      <c r="U240" s="197"/>
      <c r="V240" s="242"/>
      <c r="W240" s="242"/>
      <c r="X240" s="242"/>
      <c r="Y240" s="197"/>
      <c r="Z240" s="198"/>
    </row>
    <row r="241">
      <c r="A241" s="245"/>
      <c r="B241" s="232"/>
      <c r="C241" s="248"/>
      <c r="D241" s="232"/>
      <c r="F241" s="230" t="b">
        <v>0</v>
      </c>
      <c r="G241" s="179"/>
      <c r="H241" s="203" t="str">
        <f>IFERROR(__xludf.DUMMYFUNCTION("IF(ISBLANK($C241), """", FILTER('Stats-only'!$B$2:$E$70, 'Stats-only'!$A$2:$A$70 = $C241)) "),"")</f>
        <v/>
      </c>
      <c r="I241" s="200"/>
      <c r="J241" s="207"/>
      <c r="K241" s="203"/>
      <c r="L241" s="179"/>
      <c r="M241" s="203" t="str">
        <f>IFERROR(__xludf.DUMMYFUNCTION("IF(ISBLANK($C241), """", FILTER('Stats-only'!$G$2:$R$70, 'Stats-only'!$A$2:$A$70 = $C241)) "),"")</f>
        <v/>
      </c>
      <c r="N241" s="203"/>
      <c r="O241" s="203"/>
      <c r="P241" s="203"/>
      <c r="Q241" s="203"/>
      <c r="R241" s="232"/>
      <c r="S241" s="232"/>
      <c r="T241" s="203"/>
      <c r="U241" s="203"/>
      <c r="V241" s="234"/>
      <c r="W241" s="234"/>
      <c r="X241" s="234"/>
      <c r="Y241" s="203"/>
      <c r="Z241" s="211"/>
    </row>
    <row r="242">
      <c r="A242" s="243"/>
      <c r="B242" s="240"/>
      <c r="C242" s="248"/>
      <c r="D242" s="240"/>
      <c r="F242" s="238" t="b">
        <v>0</v>
      </c>
      <c r="G242" s="179"/>
      <c r="H242" s="197" t="str">
        <f>IFERROR(__xludf.DUMMYFUNCTION("IF(ISBLANK($C242), """", FILTER('Stats-only'!$B$2:$E$70, 'Stats-only'!$A$2:$A$70 = $C242)) "),"")</f>
        <v/>
      </c>
      <c r="I242" s="188"/>
      <c r="J242" s="239"/>
      <c r="K242" s="197"/>
      <c r="L242" s="179"/>
      <c r="M242" s="197" t="str">
        <f>IFERROR(__xludf.DUMMYFUNCTION("IF(ISBLANK($C242), """", FILTER('Stats-only'!$G$2:$R$70, 'Stats-only'!$A$2:$A$70 = $C242)) "),"")</f>
        <v/>
      </c>
      <c r="N242" s="197"/>
      <c r="O242" s="197"/>
      <c r="P242" s="197"/>
      <c r="Q242" s="197"/>
      <c r="R242" s="240"/>
      <c r="S242" s="240"/>
      <c r="T242" s="197"/>
      <c r="U242" s="197"/>
      <c r="V242" s="242"/>
      <c r="W242" s="242"/>
      <c r="X242" s="242"/>
      <c r="Y242" s="197"/>
      <c r="Z242" s="198"/>
    </row>
    <row r="243">
      <c r="A243" s="245"/>
      <c r="B243" s="232"/>
      <c r="C243" s="248"/>
      <c r="D243" s="232"/>
      <c r="F243" s="230" t="b">
        <v>0</v>
      </c>
      <c r="G243" s="179"/>
      <c r="H243" s="203" t="str">
        <f>IFERROR(__xludf.DUMMYFUNCTION("IF(ISBLANK($C243), """", FILTER('Stats-only'!$B$2:$E$70, 'Stats-only'!$A$2:$A$70 = $C243)) "),"")</f>
        <v/>
      </c>
      <c r="I243" s="200"/>
      <c r="J243" s="207"/>
      <c r="K243" s="203"/>
      <c r="L243" s="179"/>
      <c r="M243" s="203" t="str">
        <f>IFERROR(__xludf.DUMMYFUNCTION("IF(ISBLANK($C243), """", FILTER('Stats-only'!$G$2:$R$70, 'Stats-only'!$A$2:$A$70 = $C243)) "),"")</f>
        <v/>
      </c>
      <c r="N243" s="203"/>
      <c r="O243" s="203"/>
      <c r="P243" s="203"/>
      <c r="Q243" s="203"/>
      <c r="R243" s="232"/>
      <c r="S243" s="232"/>
      <c r="T243" s="203"/>
      <c r="U243" s="203"/>
      <c r="V243" s="234"/>
      <c r="W243" s="234"/>
      <c r="X243" s="234"/>
      <c r="Y243" s="203"/>
      <c r="Z243" s="211"/>
    </row>
    <row r="244">
      <c r="A244" s="243"/>
      <c r="B244" s="240"/>
      <c r="C244" s="248"/>
      <c r="D244" s="240"/>
      <c r="F244" s="238" t="b">
        <v>0</v>
      </c>
      <c r="G244" s="179"/>
      <c r="H244" s="197" t="str">
        <f>IFERROR(__xludf.DUMMYFUNCTION("IF(ISBLANK($C244), """", FILTER('Stats-only'!$B$2:$E$70, 'Stats-only'!$A$2:$A$70 = $C244)) "),"")</f>
        <v/>
      </c>
      <c r="I244" s="188"/>
      <c r="J244" s="239"/>
      <c r="K244" s="197"/>
      <c r="L244" s="179"/>
      <c r="M244" s="197" t="str">
        <f>IFERROR(__xludf.DUMMYFUNCTION("IF(ISBLANK($C244), """", FILTER('Stats-only'!$G$2:$R$70, 'Stats-only'!$A$2:$A$70 = $C244)) "),"")</f>
        <v/>
      </c>
      <c r="N244" s="197"/>
      <c r="O244" s="197"/>
      <c r="P244" s="197"/>
      <c r="Q244" s="197"/>
      <c r="R244" s="240"/>
      <c r="S244" s="240"/>
      <c r="T244" s="197"/>
      <c r="U244" s="197"/>
      <c r="V244" s="242"/>
      <c r="W244" s="242"/>
      <c r="X244" s="242"/>
      <c r="Y244" s="197"/>
      <c r="Z244" s="198"/>
    </row>
    <row r="245">
      <c r="A245" s="245"/>
      <c r="B245" s="232"/>
      <c r="C245" s="248"/>
      <c r="D245" s="232"/>
      <c r="F245" s="230" t="b">
        <v>0</v>
      </c>
      <c r="G245" s="179"/>
      <c r="H245" s="203" t="str">
        <f>IFERROR(__xludf.DUMMYFUNCTION("IF(ISBLANK($C245), """", FILTER('Stats-only'!$B$2:$E$70, 'Stats-only'!$A$2:$A$70 = $C245)) "),"")</f>
        <v/>
      </c>
      <c r="I245" s="200"/>
      <c r="J245" s="207"/>
      <c r="K245" s="203"/>
      <c r="L245" s="179"/>
      <c r="M245" s="203" t="str">
        <f>IFERROR(__xludf.DUMMYFUNCTION("IF(ISBLANK($C245), """", FILTER('Stats-only'!$G$2:$R$70, 'Stats-only'!$A$2:$A$70 = $C245)) "),"")</f>
        <v/>
      </c>
      <c r="N245" s="203"/>
      <c r="O245" s="203"/>
      <c r="P245" s="203"/>
      <c r="Q245" s="203"/>
      <c r="R245" s="232"/>
      <c r="S245" s="232"/>
      <c r="T245" s="203"/>
      <c r="U245" s="203"/>
      <c r="V245" s="234"/>
      <c r="W245" s="234"/>
      <c r="X245" s="234"/>
      <c r="Y245" s="203"/>
      <c r="Z245" s="211"/>
    </row>
    <row r="246">
      <c r="A246" s="243"/>
      <c r="B246" s="240"/>
      <c r="C246" s="248"/>
      <c r="D246" s="240"/>
      <c r="F246" s="238" t="b">
        <v>0</v>
      </c>
      <c r="G246" s="179"/>
      <c r="H246" s="197" t="str">
        <f>IFERROR(__xludf.DUMMYFUNCTION("IF(ISBLANK($C246), """", FILTER('Stats-only'!$B$2:$E$70, 'Stats-only'!$A$2:$A$70 = $C246)) "),"")</f>
        <v/>
      </c>
      <c r="I246" s="188"/>
      <c r="J246" s="239"/>
      <c r="K246" s="197"/>
      <c r="L246" s="179"/>
      <c r="M246" s="197" t="str">
        <f>IFERROR(__xludf.DUMMYFUNCTION("IF(ISBLANK($C246), """", FILTER('Stats-only'!$G$2:$R$70, 'Stats-only'!$A$2:$A$70 = $C246)) "),"")</f>
        <v/>
      </c>
      <c r="N246" s="197"/>
      <c r="O246" s="197"/>
      <c r="P246" s="197"/>
      <c r="Q246" s="197"/>
      <c r="R246" s="240"/>
      <c r="S246" s="240"/>
      <c r="T246" s="197"/>
      <c r="U246" s="197"/>
      <c r="V246" s="242"/>
      <c r="W246" s="242"/>
      <c r="X246" s="242"/>
      <c r="Y246" s="197"/>
      <c r="Z246" s="198"/>
    </row>
    <row r="247">
      <c r="A247" s="245"/>
      <c r="B247" s="232"/>
      <c r="C247" s="248"/>
      <c r="D247" s="232"/>
      <c r="F247" s="230" t="b">
        <v>0</v>
      </c>
      <c r="G247" s="179"/>
      <c r="H247" s="203" t="str">
        <f>IFERROR(__xludf.DUMMYFUNCTION("IF(ISBLANK($C247), """", FILTER('Stats-only'!$B$2:$E$70, 'Stats-only'!$A$2:$A$70 = $C247)) "),"")</f>
        <v/>
      </c>
      <c r="I247" s="200"/>
      <c r="J247" s="207"/>
      <c r="K247" s="203"/>
      <c r="L247" s="179"/>
      <c r="M247" s="203" t="str">
        <f>IFERROR(__xludf.DUMMYFUNCTION("IF(ISBLANK($C247), """", FILTER('Stats-only'!$G$2:$R$70, 'Stats-only'!$A$2:$A$70 = $C247)) "),"")</f>
        <v/>
      </c>
      <c r="N247" s="203"/>
      <c r="O247" s="203"/>
      <c r="P247" s="203"/>
      <c r="Q247" s="203"/>
      <c r="R247" s="232"/>
      <c r="S247" s="232"/>
      <c r="T247" s="203"/>
      <c r="U247" s="203"/>
      <c r="V247" s="234"/>
      <c r="W247" s="234"/>
      <c r="X247" s="234"/>
      <c r="Y247" s="203"/>
      <c r="Z247" s="211"/>
    </row>
    <row r="248">
      <c r="A248" s="243"/>
      <c r="B248" s="240"/>
      <c r="C248" s="248"/>
      <c r="D248" s="240"/>
      <c r="F248" s="238" t="b">
        <v>0</v>
      </c>
      <c r="G248" s="179"/>
      <c r="H248" s="197" t="str">
        <f>IFERROR(__xludf.DUMMYFUNCTION("IF(ISBLANK($C248), """", FILTER('Stats-only'!$B$2:$E$70, 'Stats-only'!$A$2:$A$70 = $C248)) "),"")</f>
        <v/>
      </c>
      <c r="I248" s="188"/>
      <c r="J248" s="239"/>
      <c r="K248" s="197"/>
      <c r="L248" s="179"/>
      <c r="M248" s="197" t="str">
        <f>IFERROR(__xludf.DUMMYFUNCTION("IF(ISBLANK($C248), """", FILTER('Stats-only'!$G$2:$R$70, 'Stats-only'!$A$2:$A$70 = $C248)) "),"")</f>
        <v/>
      </c>
      <c r="N248" s="197"/>
      <c r="O248" s="197"/>
      <c r="P248" s="197"/>
      <c r="Q248" s="197"/>
      <c r="R248" s="240"/>
      <c r="S248" s="240"/>
      <c r="T248" s="197"/>
      <c r="U248" s="197"/>
      <c r="V248" s="242"/>
      <c r="W248" s="242"/>
      <c r="X248" s="242"/>
      <c r="Y248" s="197"/>
      <c r="Z248" s="198"/>
    </row>
    <row r="249">
      <c r="A249" s="245"/>
      <c r="B249" s="232"/>
      <c r="C249" s="248"/>
      <c r="D249" s="232"/>
      <c r="F249" s="230" t="b">
        <v>0</v>
      </c>
      <c r="G249" s="179"/>
      <c r="H249" s="203" t="str">
        <f>IFERROR(__xludf.DUMMYFUNCTION("IF(ISBLANK($C249), """", FILTER('Stats-only'!$B$2:$E$70, 'Stats-only'!$A$2:$A$70 = $C249)) "),"")</f>
        <v/>
      </c>
      <c r="I249" s="200"/>
      <c r="J249" s="207"/>
      <c r="K249" s="203"/>
      <c r="L249" s="179"/>
      <c r="M249" s="203" t="str">
        <f>IFERROR(__xludf.DUMMYFUNCTION("IF(ISBLANK($C249), """", FILTER('Stats-only'!$G$2:$R$70, 'Stats-only'!$A$2:$A$70 = $C249)) "),"")</f>
        <v/>
      </c>
      <c r="N249" s="203"/>
      <c r="O249" s="203"/>
      <c r="P249" s="203"/>
      <c r="Q249" s="203"/>
      <c r="R249" s="232"/>
      <c r="S249" s="232"/>
      <c r="T249" s="203"/>
      <c r="U249" s="203"/>
      <c r="V249" s="234"/>
      <c r="W249" s="234"/>
      <c r="X249" s="234"/>
      <c r="Y249" s="203"/>
      <c r="Z249" s="211"/>
    </row>
    <row r="250">
      <c r="A250" s="243"/>
      <c r="B250" s="240"/>
      <c r="C250" s="248"/>
      <c r="D250" s="240"/>
      <c r="F250" s="238" t="b">
        <v>0</v>
      </c>
      <c r="G250" s="179"/>
      <c r="H250" s="197" t="str">
        <f>IFERROR(__xludf.DUMMYFUNCTION("IF(ISBLANK($C250), """", FILTER('Stats-only'!$B$2:$E$70, 'Stats-only'!$A$2:$A$70 = $C250)) "),"")</f>
        <v/>
      </c>
      <c r="I250" s="188"/>
      <c r="J250" s="239"/>
      <c r="K250" s="197"/>
      <c r="L250" s="179"/>
      <c r="M250" s="197" t="str">
        <f>IFERROR(__xludf.DUMMYFUNCTION("IF(ISBLANK($C250), """", FILTER('Stats-only'!$G$2:$R$70, 'Stats-only'!$A$2:$A$70 = $C250)) "),"")</f>
        <v/>
      </c>
      <c r="N250" s="197"/>
      <c r="O250" s="197"/>
      <c r="P250" s="197"/>
      <c r="Q250" s="197"/>
      <c r="R250" s="240"/>
      <c r="S250" s="240"/>
      <c r="T250" s="197"/>
      <c r="U250" s="197"/>
      <c r="V250" s="242"/>
      <c r="W250" s="242"/>
      <c r="X250" s="242"/>
      <c r="Y250" s="197"/>
      <c r="Z250" s="198"/>
    </row>
    <row r="251">
      <c r="A251" s="245"/>
      <c r="B251" s="232"/>
      <c r="C251" s="248"/>
      <c r="D251" s="232"/>
      <c r="F251" s="230" t="b">
        <v>0</v>
      </c>
      <c r="G251" s="179"/>
      <c r="H251" s="203" t="str">
        <f>IFERROR(__xludf.DUMMYFUNCTION("IF(ISBLANK($C251), """", FILTER('Stats-only'!$B$2:$E$70, 'Stats-only'!$A$2:$A$70 = $C251)) "),"")</f>
        <v/>
      </c>
      <c r="I251" s="200"/>
      <c r="J251" s="207"/>
      <c r="K251" s="203"/>
      <c r="L251" s="179"/>
      <c r="M251" s="203" t="str">
        <f>IFERROR(__xludf.DUMMYFUNCTION("IF(ISBLANK($C251), """", FILTER('Stats-only'!$G$2:$R$70, 'Stats-only'!$A$2:$A$70 = $C251)) "),"")</f>
        <v/>
      </c>
      <c r="N251" s="203"/>
      <c r="O251" s="203"/>
      <c r="P251" s="203"/>
      <c r="Q251" s="203"/>
      <c r="R251" s="232"/>
      <c r="S251" s="232"/>
      <c r="T251" s="203"/>
      <c r="U251" s="203"/>
      <c r="V251" s="234"/>
      <c r="W251" s="234"/>
      <c r="X251" s="234"/>
      <c r="Y251" s="203"/>
      <c r="Z251" s="211"/>
    </row>
    <row r="252">
      <c r="A252" s="243"/>
      <c r="B252" s="240"/>
      <c r="C252" s="248"/>
      <c r="D252" s="240"/>
      <c r="F252" s="238" t="b">
        <v>0</v>
      </c>
      <c r="G252" s="179"/>
      <c r="H252" s="197" t="str">
        <f>IFERROR(__xludf.DUMMYFUNCTION("IF(ISBLANK($C252), """", FILTER('Stats-only'!$B$2:$E$70, 'Stats-only'!$A$2:$A$70 = $C252)) "),"")</f>
        <v/>
      </c>
      <c r="I252" s="188"/>
      <c r="J252" s="239"/>
      <c r="K252" s="197"/>
      <c r="L252" s="179"/>
      <c r="M252" s="197" t="str">
        <f>IFERROR(__xludf.DUMMYFUNCTION("IF(ISBLANK($C252), """", FILTER('Stats-only'!$G$2:$R$70, 'Stats-only'!$A$2:$A$70 = $C252)) "),"")</f>
        <v/>
      </c>
      <c r="N252" s="197"/>
      <c r="O252" s="197"/>
      <c r="P252" s="197"/>
      <c r="Q252" s="197"/>
      <c r="R252" s="240"/>
      <c r="S252" s="240"/>
      <c r="T252" s="197"/>
      <c r="U252" s="197"/>
      <c r="V252" s="242"/>
      <c r="W252" s="242"/>
      <c r="X252" s="242"/>
      <c r="Y252" s="197"/>
      <c r="Z252" s="198"/>
    </row>
    <row r="253">
      <c r="A253" s="245"/>
      <c r="B253" s="232"/>
      <c r="C253" s="248"/>
      <c r="D253" s="232"/>
      <c r="F253" s="230" t="b">
        <v>0</v>
      </c>
      <c r="G253" s="179"/>
      <c r="H253" s="203" t="str">
        <f>IFERROR(__xludf.DUMMYFUNCTION("IF(ISBLANK($C253), """", FILTER('Stats-only'!$B$2:$E$70, 'Stats-only'!$A$2:$A$70 = $C253)) "),"")</f>
        <v/>
      </c>
      <c r="I253" s="200"/>
      <c r="J253" s="207"/>
      <c r="K253" s="203"/>
      <c r="L253" s="179"/>
      <c r="M253" s="203" t="str">
        <f>IFERROR(__xludf.DUMMYFUNCTION("IF(ISBLANK($C253), """", FILTER('Stats-only'!$G$2:$R$70, 'Stats-only'!$A$2:$A$70 = $C253)) "),"")</f>
        <v/>
      </c>
      <c r="N253" s="203"/>
      <c r="O253" s="203"/>
      <c r="P253" s="203"/>
      <c r="Q253" s="203"/>
      <c r="R253" s="232"/>
      <c r="S253" s="232"/>
      <c r="T253" s="203"/>
      <c r="U253" s="203"/>
      <c r="V253" s="234"/>
      <c r="W253" s="234"/>
      <c r="X253" s="234"/>
      <c r="Y253" s="203"/>
      <c r="Z253" s="211"/>
    </row>
    <row r="254">
      <c r="A254" s="243"/>
      <c r="B254" s="240"/>
      <c r="C254" s="248"/>
      <c r="D254" s="240"/>
      <c r="F254" s="238" t="b">
        <v>0</v>
      </c>
      <c r="G254" s="179"/>
      <c r="H254" s="197" t="str">
        <f>IFERROR(__xludf.DUMMYFUNCTION("IF(ISBLANK($C254), """", FILTER('Stats-only'!$B$2:$E$70, 'Stats-only'!$A$2:$A$70 = $C254)) "),"")</f>
        <v/>
      </c>
      <c r="I254" s="188"/>
      <c r="J254" s="239"/>
      <c r="K254" s="197"/>
      <c r="L254" s="179"/>
      <c r="M254" s="197" t="str">
        <f>IFERROR(__xludf.DUMMYFUNCTION("IF(ISBLANK($C254), """", FILTER('Stats-only'!$G$2:$R$70, 'Stats-only'!$A$2:$A$70 = $C254)) "),"")</f>
        <v/>
      </c>
      <c r="N254" s="197"/>
      <c r="O254" s="197"/>
      <c r="P254" s="197"/>
      <c r="Q254" s="197"/>
      <c r="R254" s="240"/>
      <c r="S254" s="240"/>
      <c r="T254" s="197"/>
      <c r="U254" s="197"/>
      <c r="V254" s="242"/>
      <c r="W254" s="242"/>
      <c r="X254" s="242"/>
      <c r="Y254" s="197"/>
      <c r="Z254" s="198"/>
    </row>
    <row r="255">
      <c r="A255" s="245"/>
      <c r="B255" s="232"/>
      <c r="C255" s="248"/>
      <c r="D255" s="232"/>
      <c r="F255" s="230" t="b">
        <v>0</v>
      </c>
      <c r="G255" s="179"/>
      <c r="H255" s="203" t="str">
        <f>IFERROR(__xludf.DUMMYFUNCTION("IF(ISBLANK($C255), """", FILTER('Stats-only'!$B$2:$E$70, 'Stats-only'!$A$2:$A$70 = $C255)) "),"")</f>
        <v/>
      </c>
      <c r="I255" s="200"/>
      <c r="J255" s="207"/>
      <c r="K255" s="203"/>
      <c r="L255" s="179"/>
      <c r="M255" s="203" t="str">
        <f>IFERROR(__xludf.DUMMYFUNCTION("IF(ISBLANK($C255), """", FILTER('Stats-only'!$G$2:$R$70, 'Stats-only'!$A$2:$A$70 = $C255)) "),"")</f>
        <v/>
      </c>
      <c r="N255" s="203"/>
      <c r="O255" s="203"/>
      <c r="P255" s="203"/>
      <c r="Q255" s="203"/>
      <c r="R255" s="232"/>
      <c r="S255" s="232"/>
      <c r="T255" s="203"/>
      <c r="U255" s="203"/>
      <c r="V255" s="234"/>
      <c r="W255" s="234"/>
      <c r="X255" s="234"/>
      <c r="Y255" s="203"/>
      <c r="Z255" s="211"/>
    </row>
    <row r="256">
      <c r="A256" s="243"/>
      <c r="B256" s="240"/>
      <c r="C256" s="248"/>
      <c r="D256" s="240"/>
      <c r="F256" s="238" t="b">
        <v>0</v>
      </c>
      <c r="G256" s="179"/>
      <c r="H256" s="197" t="str">
        <f>IFERROR(__xludf.DUMMYFUNCTION("IF(ISBLANK($C256), """", FILTER('Stats-only'!$B$2:$E$70, 'Stats-only'!$A$2:$A$70 = $C256)) "),"")</f>
        <v/>
      </c>
      <c r="I256" s="188"/>
      <c r="J256" s="239"/>
      <c r="K256" s="197"/>
      <c r="L256" s="179"/>
      <c r="M256" s="197" t="str">
        <f>IFERROR(__xludf.DUMMYFUNCTION("IF(ISBLANK($C256), """", FILTER('Stats-only'!$G$2:$R$70, 'Stats-only'!$A$2:$A$70 = $C256)) "),"")</f>
        <v/>
      </c>
      <c r="N256" s="197"/>
      <c r="O256" s="197"/>
      <c r="P256" s="197"/>
      <c r="Q256" s="197"/>
      <c r="R256" s="240"/>
      <c r="S256" s="240"/>
      <c r="T256" s="197"/>
      <c r="U256" s="197"/>
      <c r="V256" s="242"/>
      <c r="W256" s="242"/>
      <c r="X256" s="242"/>
      <c r="Y256" s="197"/>
      <c r="Z256" s="198"/>
    </row>
  </sheetData>
  <mergeCells count="253"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113:E113"/>
    <mergeCell ref="D114:E114"/>
    <mergeCell ref="D115:E115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D133:E133"/>
    <mergeCell ref="D134:E134"/>
    <mergeCell ref="D135:E135"/>
    <mergeCell ref="D136:E136"/>
    <mergeCell ref="D137:E137"/>
    <mergeCell ref="D138:E138"/>
    <mergeCell ref="D139:E139"/>
    <mergeCell ref="D140:E140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200:E200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D210:E210"/>
    <mergeCell ref="D211:E211"/>
    <mergeCell ref="D212:E212"/>
    <mergeCell ref="D213:E213"/>
    <mergeCell ref="D214:E214"/>
    <mergeCell ref="D215:E215"/>
    <mergeCell ref="D216:E216"/>
    <mergeCell ref="D217:E217"/>
    <mergeCell ref="D218:E218"/>
    <mergeCell ref="D219:E219"/>
    <mergeCell ref="D220:E220"/>
    <mergeCell ref="D221:E221"/>
    <mergeCell ref="D222:E222"/>
    <mergeCell ref="D223:E223"/>
    <mergeCell ref="D224:E224"/>
    <mergeCell ref="D225:E225"/>
    <mergeCell ref="D226:E226"/>
    <mergeCell ref="D227:E227"/>
    <mergeCell ref="D228:E228"/>
    <mergeCell ref="D229:E229"/>
    <mergeCell ref="D230:E230"/>
    <mergeCell ref="D231:E231"/>
    <mergeCell ref="D232:E232"/>
    <mergeCell ref="D233:E233"/>
    <mergeCell ref="D234:E234"/>
    <mergeCell ref="D235:E235"/>
    <mergeCell ref="D236:E236"/>
    <mergeCell ref="D237:E237"/>
    <mergeCell ref="D238:E238"/>
    <mergeCell ref="D239:E239"/>
    <mergeCell ref="D240:E240"/>
    <mergeCell ref="D241:E241"/>
    <mergeCell ref="D249:E249"/>
    <mergeCell ref="D250:E250"/>
    <mergeCell ref="D251:E251"/>
    <mergeCell ref="D252:E252"/>
    <mergeCell ref="D253:E253"/>
    <mergeCell ref="D254:E254"/>
    <mergeCell ref="D255:E255"/>
    <mergeCell ref="D256:E256"/>
    <mergeCell ref="D242:E242"/>
    <mergeCell ref="D243:E243"/>
    <mergeCell ref="D244:E244"/>
    <mergeCell ref="D245:E245"/>
    <mergeCell ref="D246:E246"/>
    <mergeCell ref="D247:E247"/>
    <mergeCell ref="D248:E248"/>
    <mergeCell ref="D151:E151"/>
    <mergeCell ref="D152:E152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D163:E163"/>
    <mergeCell ref="D164:E164"/>
    <mergeCell ref="D165:E165"/>
    <mergeCell ref="D166:E166"/>
    <mergeCell ref="D167:E167"/>
    <mergeCell ref="D168:E168"/>
    <mergeCell ref="D169:E169"/>
    <mergeCell ref="D170:E170"/>
    <mergeCell ref="D171:E171"/>
    <mergeCell ref="D172:E172"/>
    <mergeCell ref="D173:E173"/>
    <mergeCell ref="D174:E174"/>
    <mergeCell ref="D175:E175"/>
    <mergeCell ref="D176:E176"/>
    <mergeCell ref="D177:E177"/>
    <mergeCell ref="D178:E178"/>
    <mergeCell ref="D179:E179"/>
    <mergeCell ref="D180:E180"/>
    <mergeCell ref="D181:E181"/>
    <mergeCell ref="D182:E182"/>
    <mergeCell ref="D183:E183"/>
    <mergeCell ref="D184:E184"/>
    <mergeCell ref="D185:E185"/>
    <mergeCell ref="D186:E186"/>
    <mergeCell ref="D187:E187"/>
    <mergeCell ref="D188:E188"/>
    <mergeCell ref="D189:E189"/>
    <mergeCell ref="D190:E190"/>
    <mergeCell ref="D191:E191"/>
    <mergeCell ref="D192:E192"/>
    <mergeCell ref="D193:E193"/>
    <mergeCell ref="D194:E194"/>
    <mergeCell ref="D195:E195"/>
    <mergeCell ref="D196:E196"/>
    <mergeCell ref="D197:E197"/>
    <mergeCell ref="D198:E198"/>
    <mergeCell ref="D199:E199"/>
  </mergeCells>
  <conditionalFormatting sqref="J2:K3 J5:K256">
    <cfRule type="cellIs" dxfId="12" priority="1" operator="greaterThanOrEqual">
      <formula>2</formula>
    </cfRule>
  </conditionalFormatting>
  <conditionalFormatting sqref="J2:K3 J5:K256">
    <cfRule type="cellIs" dxfId="13" priority="2" operator="greaterThanOrEqual">
      <formula>0</formula>
    </cfRule>
  </conditionalFormatting>
  <conditionalFormatting sqref="J2:K3 J5:K256">
    <cfRule type="cellIs" dxfId="14" priority="3" operator="lessThanOrEqual">
      <formula>-1</formula>
    </cfRule>
  </conditionalFormatting>
  <conditionalFormatting sqref="J2:K3 M2:Q256 R3">
    <cfRule type="colorScale" priority="4">
      <colorScale>
        <cfvo type="min"/>
        <cfvo type="formula" val="1"/>
        <cfvo type="max"/>
        <color rgb="FF660000"/>
        <color rgb="FF0C343D"/>
        <color rgb="FF274E13"/>
      </colorScale>
    </cfRule>
  </conditionalFormatting>
  <conditionalFormatting sqref="R1 R3:R256 S3">
    <cfRule type="beginsWith" dxfId="15" priority="5" operator="beginsWith" text="*">
      <formula>LEFT((R1),LEN("*"))=("*")</formula>
    </cfRule>
  </conditionalFormatting>
  <conditionalFormatting sqref="T2:U256">
    <cfRule type="colorScale" priority="6">
      <colorScale>
        <cfvo type="min"/>
        <cfvo type="formula" val="1"/>
        <cfvo type="max"/>
        <color rgb="FF0C343D"/>
        <color rgb="FF22331D"/>
        <color rgb="FF274E13"/>
      </colorScale>
    </cfRule>
  </conditionalFormatting>
  <conditionalFormatting sqref="F1:F256 D2:D3">
    <cfRule type="cellIs" dxfId="16" priority="7" operator="equal">
      <formula>"TRUE"</formula>
    </cfRule>
  </conditionalFormatting>
  <conditionalFormatting sqref="Y5:Y256">
    <cfRule type="notContainsBlanks" dxfId="17" priority="8">
      <formula>LEN(TRIM(Y5))&gt;0</formula>
    </cfRule>
  </conditionalFormatting>
  <conditionalFormatting sqref="V5:X256">
    <cfRule type="expression" dxfId="18" priority="9">
      <formula>$F5:$F256=TRUE</formula>
    </cfRule>
  </conditionalFormatting>
  <dataValidations>
    <dataValidation type="list" allowBlank="1" showErrorMessage="1" sqref="C5:C256">
      <formula1>'Stats-only'!$A$2:$A256</formula1>
    </dataValidation>
  </dataValidations>
  <drawing r:id="rId2"/>
  <legacyDrawing r:id="rId3"/>
</worksheet>
</file>